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GICT-CGT\UFICT-CGT\Pole revendicatif\2026\01\benevolometre\"/>
    </mc:Choice>
  </mc:AlternateContent>
  <bookViews>
    <workbookView xWindow="0" yWindow="0" windowWidth="23040" windowHeight="8784"/>
  </bookViews>
  <sheets>
    <sheet name="32 heures " sheetId="9" r:id="rId1"/>
    <sheet name="Nbre d'ETP à créer" sheetId="8" r:id="rId2"/>
    <sheet name="Calcul par volume horaire" sheetId="1" r:id="rId3"/>
    <sheet name="Calcul par durée journalière" sheetId="5" r:id="rId4"/>
    <sheet name="Calendrier" sheetId="3" r:id="rId5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9" l="1"/>
  <c r="L9" i="9"/>
  <c r="K9" i="9"/>
  <c r="J9" i="9"/>
  <c r="I9" i="9"/>
  <c r="H9" i="9"/>
  <c r="G9" i="9"/>
  <c r="F9" i="9"/>
  <c r="E9" i="9"/>
  <c r="K6" i="9"/>
  <c r="M18" i="9" s="1"/>
  <c r="M10" i="9" s="1"/>
  <c r="M11" i="9" s="1"/>
  <c r="K4" i="9"/>
  <c r="K27" i="8"/>
  <c r="K10" i="8" s="1"/>
  <c r="K11" i="8" s="1"/>
  <c r="H27" i="8"/>
  <c r="H10" i="8" s="1"/>
  <c r="H11" i="8" s="1"/>
  <c r="M9" i="8"/>
  <c r="L9" i="8"/>
  <c r="K9" i="8"/>
  <c r="J9" i="8"/>
  <c r="I9" i="8"/>
  <c r="H9" i="8"/>
  <c r="G9" i="8"/>
  <c r="F9" i="8"/>
  <c r="E9" i="8"/>
  <c r="K6" i="8"/>
  <c r="M27" i="8" s="1"/>
  <c r="M10" i="8" s="1"/>
  <c r="M11" i="8" s="1"/>
  <c r="I18" i="9" l="1"/>
  <c r="I10" i="9" s="1"/>
  <c r="I11" i="9" s="1"/>
  <c r="J18" i="9"/>
  <c r="J10" i="9" s="1"/>
  <c r="J11" i="9" s="1"/>
  <c r="G18" i="9"/>
  <c r="G10" i="9" s="1"/>
  <c r="G11" i="9" s="1"/>
  <c r="D17" i="9"/>
  <c r="D9" i="9" s="1"/>
  <c r="F18" i="9"/>
  <c r="F10" i="9" s="1"/>
  <c r="F11" i="9" s="1"/>
  <c r="H18" i="9"/>
  <c r="H10" i="9" s="1"/>
  <c r="H11" i="9" s="1"/>
  <c r="K18" i="9"/>
  <c r="K10" i="9" s="1"/>
  <c r="K11" i="9" s="1"/>
  <c r="L18" i="9"/>
  <c r="L10" i="9" s="1"/>
  <c r="L11" i="9" s="1"/>
  <c r="E18" i="9"/>
  <c r="E10" i="9" s="1"/>
  <c r="E11" i="9" s="1"/>
  <c r="G27" i="8"/>
  <c r="G10" i="8" s="1"/>
  <c r="G11" i="8" s="1"/>
  <c r="D26" i="8"/>
  <c r="D9" i="8" s="1"/>
  <c r="L27" i="8"/>
  <c r="L10" i="8" s="1"/>
  <c r="L11" i="8" s="1"/>
  <c r="F27" i="8"/>
  <c r="F10" i="8" s="1"/>
  <c r="F11" i="8" s="1"/>
  <c r="I27" i="8"/>
  <c r="I10" i="8" s="1"/>
  <c r="I11" i="8" s="1"/>
  <c r="J27" i="8"/>
  <c r="J10" i="8" s="1"/>
  <c r="J11" i="8" s="1"/>
  <c r="K4" i="8"/>
  <c r="E27" i="8"/>
  <c r="E10" i="8" s="1"/>
  <c r="E11" i="8" l="1"/>
  <c r="C14" i="8"/>
  <c r="K6" i="5"/>
  <c r="M9" i="5"/>
  <c r="L9" i="5"/>
  <c r="K9" i="5"/>
  <c r="J9" i="5"/>
  <c r="I9" i="5"/>
  <c r="H9" i="5"/>
  <c r="G9" i="5"/>
  <c r="F9" i="5"/>
  <c r="E9" i="5"/>
  <c r="M9" i="1"/>
  <c r="L9" i="1"/>
  <c r="K9" i="1"/>
  <c r="J9" i="1"/>
  <c r="I9" i="1"/>
  <c r="H9" i="1"/>
  <c r="G9" i="1"/>
  <c r="F9" i="1"/>
  <c r="E9" i="1"/>
  <c r="K6" i="1"/>
  <c r="K4" i="1" s="1"/>
  <c r="D6" i="5" l="1"/>
  <c r="M27" i="5" s="1"/>
  <c r="M10" i="5" s="1"/>
  <c r="M11" i="5" s="1"/>
  <c r="D26" i="5"/>
  <c r="K18" i="1"/>
  <c r="K10" i="1" s="1"/>
  <c r="K11" i="1" s="1"/>
  <c r="I18" i="1"/>
  <c r="I10" i="1" s="1"/>
  <c r="I11" i="1" s="1"/>
  <c r="F18" i="1"/>
  <c r="F10" i="1" s="1"/>
  <c r="F11" i="1" s="1"/>
  <c r="G18" i="1"/>
  <c r="G10" i="1" s="1"/>
  <c r="M18" i="1"/>
  <c r="M10" i="1" s="1"/>
  <c r="M11" i="1" s="1"/>
  <c r="J18" i="1"/>
  <c r="J10" i="1" s="1"/>
  <c r="J11" i="1" s="1"/>
  <c r="H18" i="1"/>
  <c r="H10" i="1" s="1"/>
  <c r="H11" i="1" s="1"/>
  <c r="E18" i="1"/>
  <c r="E10" i="1" s="1"/>
  <c r="E11" i="1" s="1"/>
  <c r="L18" i="1"/>
  <c r="L10" i="1" s="1"/>
  <c r="L11" i="1" s="1"/>
  <c r="D17" i="1"/>
  <c r="D9" i="1" s="1"/>
  <c r="G11" i="1" l="1"/>
  <c r="G27" i="5"/>
  <c r="G10" i="5" s="1"/>
  <c r="G11" i="5" s="1"/>
  <c r="I27" i="5"/>
  <c r="I10" i="5" s="1"/>
  <c r="I11" i="5" s="1"/>
  <c r="F27" i="5"/>
  <c r="F10" i="5" s="1"/>
  <c r="F11" i="5" s="1"/>
  <c r="L27" i="5"/>
  <c r="L10" i="5" s="1"/>
  <c r="L11" i="5" s="1"/>
  <c r="J27" i="5"/>
  <c r="J10" i="5" s="1"/>
  <c r="J11" i="5" s="1"/>
  <c r="H27" i="5"/>
  <c r="H10" i="5" s="1"/>
  <c r="H11" i="5" s="1"/>
  <c r="K27" i="5"/>
  <c r="K10" i="5" s="1"/>
  <c r="K11" i="5" s="1"/>
  <c r="E27" i="5"/>
  <c r="E10" i="5" s="1"/>
  <c r="E11" i="5" s="1"/>
</calcChain>
</file>

<file path=xl/sharedStrings.xml><?xml version="1.0" encoding="utf-8"?>
<sst xmlns="http://schemas.openxmlformats.org/spreadsheetml/2006/main" count="47" uniqueCount="15">
  <si>
    <t>NC</t>
  </si>
  <si>
    <t>Dépassement équivalent
en Journées de Service</t>
  </si>
  <si>
    <t>Durée Journalière
de travail</t>
  </si>
  <si>
    <t>En fin d'année, j'aurais travaillé
gratuitement depuis le :</t>
  </si>
  <si>
    <t>Nombre de jours travaillés par an :</t>
  </si>
  <si>
    <t>Volume horaire annuel :</t>
  </si>
  <si>
    <t>heures</t>
  </si>
  <si>
    <t>Soit une durée théorique journalière de</t>
  </si>
  <si>
    <t>Pour paramétrer votre bénévolomètre, entrez uniquement les valeurs dans les cases blanches.
Ne rien modifier d'autre, le calcul est automatique !</t>
  </si>
  <si>
    <t>Durée quotidienne de travail effectif</t>
  </si>
  <si>
    <t>Equivalent en nombre de journées à durée théorique</t>
  </si>
  <si>
    <t>Durée théorique journalière de :
(Format H,MM)</t>
  </si>
  <si>
    <t>si vous êtes</t>
  </si>
  <si>
    <t>à être dans la situation</t>
  </si>
  <si>
    <t>Nombre d'ETP à exiger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</si>
</sst>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h:mm;@"/>
    <numFmt numFmtId="165" formatCode="#,##0.00\ &quot;€&quot;"/>
    <numFmt numFmtId="166" formatCode="[$-F800]dddd\,\ mmmm\ dd\,\ yyyy"/>
  </numFmts>
  <fonts count="7" x14ac:knownFonts="1">
    <font>
      <sz val="11"/>
      <color theme="1"/>
      <name val="Calibri"/>
      <family val="2"/>
      <scheme val="minor"/>
    </font>
    <font>
      <sz val="9"/>
      <color theme="1"/>
      <name val="Berlin Sans FB Demi"/>
      <family val="2"/>
    </font>
    <font>
      <sz val="8"/>
      <color theme="1"/>
      <name val="Calibri"/>
      <family val="2"/>
      <scheme val="minor"/>
    </font>
    <font>
      <sz val="9"/>
      <color theme="1"/>
      <name val="Bahnschrift Condensed"/>
      <family val="2"/>
    </font>
    <font>
      <sz val="12"/>
      <color theme="1"/>
      <name val="Bahnschrift Condensed"/>
      <family val="2"/>
    </font>
    <font>
      <sz val="12"/>
      <color theme="0"/>
      <name val="Bahnschrift Condensed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6" fontId="4" fillId="0" borderId="6" xfId="0" applyNumberFormat="1" applyFont="1" applyBorder="1" applyAlignment="1">
      <alignment horizontal="center" vertical="center" wrapText="1"/>
    </xf>
    <xf numFmtId="164" fontId="5" fillId="4" borderId="7" xfId="0" applyNumberFormat="1" applyFont="1" applyFill="1" applyBorder="1" applyAlignment="1">
      <alignment horizontal="center" vertical="center" wrapText="1"/>
    </xf>
    <xf numFmtId="16" fontId="5" fillId="4" borderId="8" xfId="0" applyNumberFormat="1" applyFont="1" applyFill="1" applyBorder="1" applyAlignment="1">
      <alignment horizontal="center" vertical="center" wrapText="1"/>
    </xf>
    <xf numFmtId="1" fontId="5" fillId="4" borderId="9" xfId="0" applyNumberFormat="1" applyFont="1" applyFill="1" applyBorder="1" applyAlignment="1">
      <alignment horizontal="center" vertical="center" wrapText="1"/>
    </xf>
    <xf numFmtId="0" fontId="0" fillId="6" borderId="0" xfId="0" applyFill="1"/>
    <xf numFmtId="0" fontId="0" fillId="6" borderId="0" xfId="0" applyFill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 wrapText="1"/>
    </xf>
    <xf numFmtId="2" fontId="1" fillId="6" borderId="1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2" fontId="0" fillId="6" borderId="10" xfId="0" applyNumberFormat="1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164" fontId="6" fillId="6" borderId="12" xfId="0" applyNumberFormat="1" applyFont="1" applyFill="1" applyBorder="1" applyAlignment="1">
      <alignment horizontal="left" vertical="center"/>
    </xf>
    <xf numFmtId="0" fontId="2" fillId="6" borderId="0" xfId="0" applyFont="1" applyFill="1" applyAlignment="1">
      <alignment horizontal="center" wrapText="1"/>
    </xf>
    <xf numFmtId="0" fontId="2" fillId="6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/>
    </xf>
    <xf numFmtId="165" fontId="2" fillId="6" borderId="0" xfId="0" applyNumberFormat="1" applyFont="1" applyFill="1"/>
    <xf numFmtId="166" fontId="0" fillId="0" borderId="0" xfId="0" applyNumberFormat="1"/>
    <xf numFmtId="2" fontId="6" fillId="5" borderId="1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7" borderId="0" xfId="0" applyFill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0" fillId="6" borderId="11" xfId="0" applyFill="1" applyBorder="1" applyAlignment="1">
      <alignment horizontal="right" vertical="center"/>
    </xf>
    <xf numFmtId="0" fontId="0" fillId="6" borderId="13" xfId="0" applyFill="1" applyBorder="1" applyAlignment="1">
      <alignment horizontal="right" vertical="center"/>
    </xf>
    <xf numFmtId="0" fontId="0" fillId="6" borderId="11" xfId="0" applyFill="1" applyBorder="1" applyAlignment="1">
      <alignment horizontal="center" vertical="center" wrapText="1"/>
    </xf>
    <xf numFmtId="0" fontId="0" fillId="6" borderId="13" xfId="0" applyFill="1" applyBorder="1" applyAlignment="1">
      <alignment horizontal="center" vertical="center"/>
    </xf>
    <xf numFmtId="1" fontId="0" fillId="0" borderId="0" xfId="0" applyNumberForma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5" fillId="4" borderId="7" xfId="0" applyNumberFormat="1" applyFont="1" applyFill="1" applyBorder="1" applyAlignment="1">
      <alignment horizontal="center"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102219</xdr:colOff>
      <xdr:row>8</xdr:row>
      <xdr:rowOff>464634</xdr:rowOff>
    </xdr:from>
    <xdr:to>
      <xdr:col>1</xdr:col>
      <xdr:colOff>676291</xdr:colOff>
      <xdr:row>10</xdr:row>
      <xdr:rowOff>153330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219" y="2743014"/>
          <a:ext cx="1366552" cy="984096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102219</xdr:colOff>
      <xdr:row>8</xdr:row>
      <xdr:rowOff>464634</xdr:rowOff>
    </xdr:from>
    <xdr:to>
      <xdr:col>1</xdr:col>
      <xdr:colOff>676291</xdr:colOff>
      <xdr:row>10</xdr:row>
      <xdr:rowOff>153330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219" y="2743014"/>
          <a:ext cx="1366552" cy="984096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102219</xdr:colOff>
      <xdr:row>8</xdr:row>
      <xdr:rowOff>464634</xdr:rowOff>
    </xdr:from>
    <xdr:to>
      <xdr:col>1</xdr:col>
      <xdr:colOff>676291</xdr:colOff>
      <xdr:row>10</xdr:row>
      <xdr:rowOff>153330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219" y="2778512"/>
          <a:ext cx="1336072" cy="980379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95827</xdr:colOff>
      <xdr:row>8</xdr:row>
      <xdr:rowOff>469280</xdr:rowOff>
    </xdr:from>
    <xdr:to>
      <xdr:col>1</xdr:col>
      <xdr:colOff>669899</xdr:colOff>
      <xdr:row>10</xdr:row>
      <xdr:rowOff>157976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27" y="2783158"/>
          <a:ext cx="1336072" cy="980379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3"/>
  <sheetViews>
    <sheetView tabSelected="1" zoomScale="130" zoomScaleNormal="130" workbookViewId="0">
      <selection activeCell="B9" sqref="B9"/>
    </sheetView>
  </sheetViews>
  <sheetFormatPr baseColWidth="10" defaultRowHeight="14.4" x14ac:dyDescent="0.3"/>
  <cols>
    <col min="3" max="3" width="19" customWidth="1"/>
    <col min="4" max="13" width="7.109375" customWidth="1"/>
    <col min="15" max="25" width="8.5546875" customWidth="1"/>
  </cols>
  <sheetData>
    <row r="1" spans="1:27" x14ac:dyDescent="0.3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44.25" customHeight="1" x14ac:dyDescent="0.3">
      <c r="A2" s="12"/>
      <c r="B2" s="29" t="s">
        <v>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:27" ht="15" thickBot="1" x14ac:dyDescent="0.3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33.75" customHeight="1" thickBot="1" x14ac:dyDescent="0.35">
      <c r="A4" s="12"/>
      <c r="B4" s="31" t="s">
        <v>4</v>
      </c>
      <c r="C4" s="32"/>
      <c r="D4" s="26">
        <v>228</v>
      </c>
      <c r="E4" s="12"/>
      <c r="F4" s="33" t="s">
        <v>7</v>
      </c>
      <c r="G4" s="34"/>
      <c r="H4" s="34"/>
      <c r="I4" s="34"/>
      <c r="J4" s="34"/>
      <c r="K4" s="19">
        <f>K6/24</f>
        <v>0.2666301169590643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10.5" customHeight="1" thickBot="1" x14ac:dyDescent="0.35">
      <c r="A5" s="12"/>
      <c r="B5" s="12"/>
      <c r="C5" s="12"/>
      <c r="D5" s="13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32.25" customHeight="1" thickBot="1" x14ac:dyDescent="0.35">
      <c r="A6" s="12"/>
      <c r="B6" s="31" t="s">
        <v>5</v>
      </c>
      <c r="C6" s="32"/>
      <c r="D6" s="28">
        <v>1459</v>
      </c>
      <c r="E6" s="12"/>
      <c r="F6" s="12"/>
      <c r="G6" s="12"/>
      <c r="H6" s="12"/>
      <c r="I6" s="12"/>
      <c r="J6" s="12"/>
      <c r="K6" s="17">
        <f>D6/D4</f>
        <v>6.3991228070175437</v>
      </c>
      <c r="L6" s="18" t="s">
        <v>6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15" thickBot="1" x14ac:dyDescent="0.3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ht="15.6" thickBot="1" x14ac:dyDescent="0.35">
      <c r="A8" s="12"/>
      <c r="B8" s="12"/>
      <c r="C8" s="12"/>
      <c r="D8" s="38">
        <v>0</v>
      </c>
      <c r="E8" s="39">
        <v>1</v>
      </c>
      <c r="F8" s="39">
        <v>2</v>
      </c>
      <c r="G8" s="39">
        <v>3</v>
      </c>
      <c r="H8" s="39">
        <v>4</v>
      </c>
      <c r="I8" s="39">
        <v>5</v>
      </c>
      <c r="J8" s="39">
        <v>6</v>
      </c>
      <c r="K8" s="39">
        <v>7</v>
      </c>
      <c r="L8" s="39">
        <v>8</v>
      </c>
      <c r="M8" s="40">
        <v>9</v>
      </c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ht="51" customHeight="1" x14ac:dyDescent="0.3">
      <c r="A9" s="12"/>
      <c r="B9" s="12"/>
      <c r="C9" s="1" t="s">
        <v>2</v>
      </c>
      <c r="D9" s="14">
        <f t="shared" ref="D9:M9" si="0">D17/24</f>
        <v>0.2666301169590643</v>
      </c>
      <c r="E9" s="4">
        <f t="shared" si="0"/>
        <v>0.28125</v>
      </c>
      <c r="F9" s="4">
        <f t="shared" si="0"/>
        <v>0.29166666666666669</v>
      </c>
      <c r="G9" s="4">
        <f t="shared" si="0"/>
        <v>0.3125</v>
      </c>
      <c r="H9" s="4">
        <f t="shared" si="0"/>
        <v>0.33333333333333331</v>
      </c>
      <c r="I9" s="4">
        <f t="shared" si="0"/>
        <v>0.35416666666666669</v>
      </c>
      <c r="J9" s="4">
        <f t="shared" si="0"/>
        <v>0.375</v>
      </c>
      <c r="K9" s="4">
        <f t="shared" si="0"/>
        <v>0.39583333333333331</v>
      </c>
      <c r="L9" s="4">
        <f t="shared" si="0"/>
        <v>0.41666666666666669</v>
      </c>
      <c r="M9" s="9">
        <f t="shared" si="0"/>
        <v>0.4375</v>
      </c>
      <c r="N9" s="13"/>
      <c r="O9" s="13"/>
      <c r="P9" s="13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ht="51" customHeight="1" x14ac:dyDescent="0.3">
      <c r="A10" s="12"/>
      <c r="B10" s="12"/>
      <c r="C10" s="2" t="s">
        <v>1</v>
      </c>
      <c r="D10" s="5">
        <v>0</v>
      </c>
      <c r="E10" s="6">
        <f>ROUND(E18,0)</f>
        <v>13</v>
      </c>
      <c r="F10" s="6">
        <f t="shared" ref="F10:L10" si="1">ROUND(F18,0)</f>
        <v>21</v>
      </c>
      <c r="G10" s="6">
        <f t="shared" si="1"/>
        <v>39</v>
      </c>
      <c r="H10" s="6">
        <f t="shared" si="1"/>
        <v>57</v>
      </c>
      <c r="I10" s="6">
        <f t="shared" si="1"/>
        <v>75</v>
      </c>
      <c r="J10" s="6">
        <f t="shared" si="1"/>
        <v>93</v>
      </c>
      <c r="K10" s="6">
        <f t="shared" si="1"/>
        <v>110</v>
      </c>
      <c r="L10" s="6">
        <f t="shared" si="1"/>
        <v>128</v>
      </c>
      <c r="M10" s="11">
        <f>ROUND(M18,0)</f>
        <v>146</v>
      </c>
      <c r="N10" s="13"/>
      <c r="O10" s="13"/>
      <c r="P10" s="13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ht="51" customHeight="1" thickBot="1" x14ac:dyDescent="0.35">
      <c r="A11" s="12"/>
      <c r="B11" s="12"/>
      <c r="C11" s="3" t="s">
        <v>3</v>
      </c>
      <c r="D11" s="7" t="s">
        <v>0</v>
      </c>
      <c r="E11" s="8">
        <f>VLOOKUP('32 heures '!E10,Calendrier!$A$2:$B$151,2,FALSE)</f>
        <v>45638</v>
      </c>
      <c r="F11" s="8">
        <f>VLOOKUP('32 heures '!F10,Calendrier!$A$2:$B$151,2,FALSE)</f>
        <v>45628</v>
      </c>
      <c r="G11" s="8">
        <f>VLOOKUP('32 heures '!G10,Calendrier!$A$2:$B$151,2,FALSE)</f>
        <v>45601</v>
      </c>
      <c r="H11" s="8">
        <f>VLOOKUP('32 heures '!H10,Calendrier!$A$2:$B$151,2,FALSE)</f>
        <v>45574</v>
      </c>
      <c r="I11" s="8">
        <f>VLOOKUP('32 heures '!I10,Calendrier!$A$2:$B$151,2,FALSE)</f>
        <v>45552</v>
      </c>
      <c r="J11" s="8">
        <f>VLOOKUP('32 heures '!J10,Calendrier!$A$2:$B$151,2,FALSE)</f>
        <v>45526</v>
      </c>
      <c r="K11" s="8">
        <f>VLOOKUP('32 heures '!K10,Calendrier!$A$2:$B$151,2,FALSE)</f>
        <v>45502</v>
      </c>
      <c r="L11" s="8">
        <f>VLOOKUP('32 heures '!L10,Calendrier!$A$2:$B$151,2,FALSE)</f>
        <v>45476</v>
      </c>
      <c r="M11" s="10">
        <f>VLOOKUP('32 heures '!M10,Calendrier!$A$2:$B$151,2,FALSE)</f>
        <v>45450</v>
      </c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x14ac:dyDescent="0.3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21"/>
      <c r="R12" s="13"/>
      <c r="S12" s="22"/>
      <c r="T12" s="22"/>
      <c r="U12" s="22"/>
      <c r="V12" s="22"/>
      <c r="W12" s="22"/>
      <c r="X12" s="22"/>
      <c r="Y12" s="22"/>
      <c r="Z12" s="22"/>
      <c r="AA12" s="22"/>
    </row>
    <row r="13" spans="1:27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21"/>
      <c r="R13" s="13"/>
      <c r="S13" s="22"/>
      <c r="T13" s="22"/>
      <c r="U13" s="22"/>
      <c r="V13" s="22"/>
      <c r="W13" s="22"/>
      <c r="X13" s="22"/>
      <c r="Y13" s="22"/>
      <c r="Z13" s="22"/>
      <c r="AA13" s="22"/>
    </row>
    <row r="14" spans="1:27" x14ac:dyDescent="0.3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3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x14ac:dyDescent="0.3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39" customHeight="1" x14ac:dyDescent="0.3">
      <c r="A17" s="30" t="s">
        <v>9</v>
      </c>
      <c r="B17" s="30"/>
      <c r="C17" s="30"/>
      <c r="D17" s="15">
        <f>K6</f>
        <v>6.3991228070175437</v>
      </c>
      <c r="E17" s="16">
        <v>6.75</v>
      </c>
      <c r="F17" s="16">
        <v>7</v>
      </c>
      <c r="G17" s="16">
        <v>7.5</v>
      </c>
      <c r="H17" s="16">
        <v>8</v>
      </c>
      <c r="I17" s="16">
        <v>8.5</v>
      </c>
      <c r="J17" s="16">
        <v>9</v>
      </c>
      <c r="K17" s="16">
        <v>9.5</v>
      </c>
      <c r="L17" s="16">
        <v>10</v>
      </c>
      <c r="M17" s="16">
        <v>10.5</v>
      </c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39" customHeight="1" x14ac:dyDescent="0.3">
      <c r="A18" s="30" t="s">
        <v>10</v>
      </c>
      <c r="B18" s="30"/>
      <c r="C18" s="30"/>
      <c r="D18" s="16">
        <v>0</v>
      </c>
      <c r="E18" s="16">
        <f>((E17*$D$4)-$D$6)/$K$6</f>
        <v>12.501713502398903</v>
      </c>
      <c r="F18" s="16">
        <f>((F17*$D$4)-$D$6)/$K$6</f>
        <v>21.409184372858121</v>
      </c>
      <c r="G18" s="16">
        <f>((G17*$D$4)-$D$6)/$K$6</f>
        <v>39.224126113776563</v>
      </c>
      <c r="H18" s="16">
        <f t="shared" ref="H18:M18" si="2">((H17*$D$4)-$D$6)/$K$6</f>
        <v>57.039067854694999</v>
      </c>
      <c r="I18" s="16">
        <f t="shared" si="2"/>
        <v>74.854009595613434</v>
      </c>
      <c r="J18" s="16">
        <f t="shared" si="2"/>
        <v>92.668951336531876</v>
      </c>
      <c r="K18" s="16">
        <f t="shared" si="2"/>
        <v>110.48389307745032</v>
      </c>
      <c r="L18" s="16">
        <f t="shared" si="2"/>
        <v>128.29883481836876</v>
      </c>
      <c r="M18" s="16">
        <f t="shared" si="2"/>
        <v>146.11377655928717</v>
      </c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39" customHeight="1" x14ac:dyDescent="0.3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x14ac:dyDescent="0.3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x14ac:dyDescent="0.3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x14ac:dyDescent="0.3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x14ac:dyDescent="0.3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</sheetData>
  <mergeCells count="6">
    <mergeCell ref="B2:M2"/>
    <mergeCell ref="B4:C4"/>
    <mergeCell ref="F4:J4"/>
    <mergeCell ref="B6:C6"/>
    <mergeCell ref="A17:C17"/>
    <mergeCell ref="A18:C18"/>
  </mergeCells>
  <conditionalFormatting sqref="E9">
    <cfRule type="colorScale" priority="9">
      <colorScale>
        <cfvo type="min"/>
        <cfvo type="max"/>
        <color rgb="FFFFFF00"/>
        <color rgb="FFFF0000"/>
      </colorScale>
    </cfRule>
  </conditionalFormatting>
  <conditionalFormatting sqref="E9:L9">
    <cfRule type="colorScale" priority="7">
      <colorScale>
        <cfvo type="min"/>
        <cfvo type="max"/>
        <color rgb="FFFFFF00"/>
        <color rgb="FFFF0000"/>
      </colorScale>
    </cfRule>
    <cfRule type="colorScale" priority="10">
      <colorScale>
        <cfvo type="min"/>
        <cfvo type="max"/>
        <color rgb="FFFFFF00"/>
        <color rgb="FFFF0000"/>
      </colorScale>
    </cfRule>
  </conditionalFormatting>
  <conditionalFormatting sqref="E10:L10">
    <cfRule type="colorScale" priority="8">
      <colorScale>
        <cfvo type="min"/>
        <cfvo type="max"/>
        <color rgb="FFFFFF00"/>
        <color rgb="FFFF0000"/>
      </colorScale>
    </cfRule>
  </conditionalFormatting>
  <conditionalFormatting sqref="E11:L11">
    <cfRule type="colorScale" priority="6">
      <colorScale>
        <cfvo type="min"/>
        <cfvo type="max"/>
        <color rgb="FFFF0000"/>
        <color rgb="FFFFFF00"/>
      </colorScale>
    </cfRule>
  </conditionalFormatting>
  <conditionalFormatting sqref="E8">
    <cfRule type="colorScale" priority="4">
      <colorScale>
        <cfvo type="min"/>
        <cfvo type="max"/>
        <color rgb="FFFFFF00"/>
        <color rgb="FFFF0000"/>
      </colorScale>
    </cfRule>
  </conditionalFormatting>
  <conditionalFormatting sqref="E8:K8">
    <cfRule type="colorScale" priority="3">
      <colorScale>
        <cfvo type="min"/>
        <cfvo type="max"/>
        <color rgb="FFFFFF00"/>
        <color rgb="FFFF0000"/>
      </colorScale>
    </cfRule>
    <cfRule type="colorScale" priority="5">
      <colorScale>
        <cfvo type="min"/>
        <cfvo type="max"/>
        <color rgb="FFFFFF00"/>
        <color rgb="FFFF0000"/>
      </colorScale>
    </cfRule>
  </conditionalFormatting>
  <conditionalFormatting sqref="L8">
    <cfRule type="colorScale" priority="1">
      <colorScale>
        <cfvo type="min"/>
        <cfvo type="max"/>
        <color rgb="FFFFFF00"/>
        <color rgb="FFFF0000"/>
      </colorScale>
    </cfRule>
    <cfRule type="colorScale" priority="2">
      <colorScale>
        <cfvo type="min"/>
        <cfvo type="max"/>
        <color rgb="FFFFFF00"/>
        <color rgb="FFFF0000"/>
      </colorScale>
    </cfRule>
  </conditionalFormatting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2"/>
  <sheetViews>
    <sheetView zoomScale="130" zoomScaleNormal="130" workbookViewId="0">
      <selection activeCell="F23" sqref="F23"/>
    </sheetView>
  </sheetViews>
  <sheetFormatPr baseColWidth="10" defaultRowHeight="14.4" x14ac:dyDescent="0.3"/>
  <cols>
    <col min="3" max="3" width="19" customWidth="1"/>
    <col min="4" max="13" width="7.109375" customWidth="1"/>
    <col min="15" max="25" width="8.5546875" customWidth="1"/>
  </cols>
  <sheetData>
    <row r="1" spans="1:27" x14ac:dyDescent="0.3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44.25" customHeight="1" x14ac:dyDescent="0.3">
      <c r="A2" s="12"/>
      <c r="B2" s="29" t="s">
        <v>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:27" ht="15" thickBot="1" x14ac:dyDescent="0.3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33.75" customHeight="1" thickBot="1" x14ac:dyDescent="0.35">
      <c r="A4" s="12"/>
      <c r="B4" s="31" t="s">
        <v>4</v>
      </c>
      <c r="C4" s="32"/>
      <c r="D4" s="26">
        <v>228</v>
      </c>
      <c r="E4" s="12"/>
      <c r="F4" s="33" t="s">
        <v>7</v>
      </c>
      <c r="G4" s="34"/>
      <c r="H4" s="34"/>
      <c r="I4" s="34"/>
      <c r="J4" s="34"/>
      <c r="K4" s="19">
        <f>K6/24</f>
        <v>0.2666301169590643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10.5" customHeight="1" thickBot="1" x14ac:dyDescent="0.35">
      <c r="A5" s="12"/>
      <c r="B5" s="12"/>
      <c r="C5" s="12"/>
      <c r="D5" s="13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32.25" customHeight="1" thickBot="1" x14ac:dyDescent="0.35">
      <c r="A6" s="12"/>
      <c r="B6" s="31" t="s">
        <v>5</v>
      </c>
      <c r="C6" s="32"/>
      <c r="D6" s="28">
        <v>1459</v>
      </c>
      <c r="E6" s="12"/>
      <c r="F6" s="12"/>
      <c r="G6" s="12"/>
      <c r="H6" s="12"/>
      <c r="I6" s="12"/>
      <c r="J6" s="12"/>
      <c r="K6" s="17">
        <f>D6/D4</f>
        <v>6.3991228070175437</v>
      </c>
      <c r="L6" s="18" t="s">
        <v>6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15" thickBot="1" x14ac:dyDescent="0.3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ht="15.6" thickBot="1" x14ac:dyDescent="0.35">
      <c r="A8" s="12"/>
      <c r="B8" s="12"/>
      <c r="C8" s="12"/>
      <c r="D8" s="38">
        <v>0</v>
      </c>
      <c r="E8" s="39">
        <v>1</v>
      </c>
      <c r="F8" s="39">
        <v>2</v>
      </c>
      <c r="G8" s="39">
        <v>3</v>
      </c>
      <c r="H8" s="39">
        <v>4</v>
      </c>
      <c r="I8" s="39">
        <v>5</v>
      </c>
      <c r="J8" s="39">
        <v>6</v>
      </c>
      <c r="K8" s="39">
        <v>7</v>
      </c>
      <c r="L8" s="39">
        <v>8</v>
      </c>
      <c r="M8" s="40">
        <v>9</v>
      </c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ht="51" customHeight="1" x14ac:dyDescent="0.3">
      <c r="A9" s="12"/>
      <c r="B9" s="12"/>
      <c r="C9" s="1" t="s">
        <v>2</v>
      </c>
      <c r="D9" s="14">
        <f t="shared" ref="D9:M9" si="0">D26/24</f>
        <v>0.2666301169590643</v>
      </c>
      <c r="E9" s="4">
        <f t="shared" si="0"/>
        <v>0.28125</v>
      </c>
      <c r="F9" s="4">
        <f t="shared" si="0"/>
        <v>0.29166666666666669</v>
      </c>
      <c r="G9" s="4">
        <f t="shared" si="0"/>
        <v>0.3125</v>
      </c>
      <c r="H9" s="4">
        <f t="shared" si="0"/>
        <v>0.33333333333333331</v>
      </c>
      <c r="I9" s="4">
        <f t="shared" si="0"/>
        <v>0.35416666666666669</v>
      </c>
      <c r="J9" s="4">
        <f t="shared" si="0"/>
        <v>0.375</v>
      </c>
      <c r="K9" s="4">
        <f t="shared" si="0"/>
        <v>0.39583333333333331</v>
      </c>
      <c r="L9" s="4">
        <f t="shared" si="0"/>
        <v>0.41666666666666669</v>
      </c>
      <c r="M9" s="9">
        <f t="shared" si="0"/>
        <v>0.4375</v>
      </c>
      <c r="N9" s="13"/>
      <c r="O9" s="13"/>
      <c r="P9" s="13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ht="51" customHeight="1" x14ac:dyDescent="0.3">
      <c r="A10" s="12"/>
      <c r="B10" s="12"/>
      <c r="C10" s="2" t="s">
        <v>1</v>
      </c>
      <c r="D10" s="5">
        <v>0</v>
      </c>
      <c r="E10" s="6">
        <f>ROUND(E27,0)</f>
        <v>13</v>
      </c>
      <c r="F10" s="6">
        <f t="shared" ref="F10:L10" si="1">ROUND(F27,0)</f>
        <v>21</v>
      </c>
      <c r="G10" s="6">
        <f t="shared" si="1"/>
        <v>39</v>
      </c>
      <c r="H10" s="6">
        <f t="shared" si="1"/>
        <v>57</v>
      </c>
      <c r="I10" s="6">
        <f t="shared" si="1"/>
        <v>75</v>
      </c>
      <c r="J10" s="6">
        <f t="shared" si="1"/>
        <v>93</v>
      </c>
      <c r="K10" s="6">
        <f t="shared" si="1"/>
        <v>110</v>
      </c>
      <c r="L10" s="6">
        <f t="shared" si="1"/>
        <v>128</v>
      </c>
      <c r="M10" s="11">
        <f>ROUND(M27,0)</f>
        <v>146</v>
      </c>
      <c r="N10" s="13"/>
      <c r="O10" s="13"/>
      <c r="P10" s="13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ht="51" customHeight="1" thickBot="1" x14ac:dyDescent="0.35">
      <c r="A11" s="12"/>
      <c r="B11" s="12"/>
      <c r="C11" s="3" t="s">
        <v>3</v>
      </c>
      <c r="D11" s="7" t="s">
        <v>0</v>
      </c>
      <c r="E11" s="8">
        <f>VLOOKUP('Nbre d''ETP à créer'!E10,Calendrier!$A$2:$B$151,2,FALSE)</f>
        <v>45638</v>
      </c>
      <c r="F11" s="8">
        <f>VLOOKUP('Nbre d''ETP à créer'!F10,Calendrier!$A$2:$B$151,2,FALSE)</f>
        <v>45628</v>
      </c>
      <c r="G11" s="8">
        <f>VLOOKUP('Nbre d''ETP à créer'!G10,Calendrier!$A$2:$B$151,2,FALSE)</f>
        <v>45601</v>
      </c>
      <c r="H11" s="8">
        <f>VLOOKUP('Nbre d''ETP à créer'!H10,Calendrier!$A$2:$B$151,2,FALSE)</f>
        <v>45574</v>
      </c>
      <c r="I11" s="8">
        <f>VLOOKUP('Nbre d''ETP à créer'!I10,Calendrier!$A$2:$B$151,2,FALSE)</f>
        <v>45552</v>
      </c>
      <c r="J11" s="8">
        <f>VLOOKUP('Nbre d''ETP à créer'!J10,Calendrier!$A$2:$B$151,2,FALSE)</f>
        <v>45526</v>
      </c>
      <c r="K11" s="8">
        <f>VLOOKUP('Nbre d''ETP à créer'!K10,Calendrier!$A$2:$B$151,2,FALSE)</f>
        <v>45502</v>
      </c>
      <c r="L11" s="8">
        <f>VLOOKUP('Nbre d''ETP à créer'!L10,Calendrier!$A$2:$B$151,2,FALSE)</f>
        <v>45476</v>
      </c>
      <c r="M11" s="10">
        <f>VLOOKUP('Nbre d''ETP à créer'!M10,Calendrier!$A$2:$B$151,2,FALSE)</f>
        <v>45450</v>
      </c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x14ac:dyDescent="0.3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21"/>
      <c r="R12" s="13"/>
      <c r="S12" s="22"/>
      <c r="T12" s="22"/>
      <c r="U12" s="22"/>
      <c r="V12" s="22"/>
      <c r="W12" s="22"/>
      <c r="X12" s="22"/>
      <c r="Y12" s="22"/>
      <c r="Z12" s="22"/>
      <c r="AA12" s="22"/>
    </row>
    <row r="13" spans="1:27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21"/>
      <c r="R13" s="13"/>
      <c r="S13" s="22"/>
      <c r="T13" s="22"/>
      <c r="U13" s="22"/>
      <c r="V13" s="22"/>
      <c r="W13" s="22"/>
      <c r="X13" s="22"/>
      <c r="Y13" s="22"/>
      <c r="Z13" s="22"/>
      <c r="AA13" s="22"/>
    </row>
    <row r="14" spans="1:27" x14ac:dyDescent="0.3">
      <c r="A14" s="12" t="s">
        <v>14</v>
      </c>
      <c r="B14" s="12"/>
      <c r="C14" s="37">
        <f>ROUNDDOWN((F14*E10*K6)/D6,0)+ROUNDDOWN((F15*F10*K6)/D6,0)+ROUNDDOWN((F16*G10*K6)/D6,0)+ROUNDDOWN((F17*H10*K6)/D6,0)+ROUNDDOWN((F18*I10*K6)/D6,0)+ROUNDDOWN((F19*J10*K6)/D6,0)+ROUNDDOWN((F20*K10*K6)/D6,0)+ROUNDDOWN((F21*L10*K6)/D6,0)+ROUNDDOWN((F22*M10*K6)/D6,0)</f>
        <v>0</v>
      </c>
      <c r="D14" s="12" t="s">
        <v>12</v>
      </c>
      <c r="E14" s="12"/>
      <c r="F14" s="41">
        <v>0</v>
      </c>
      <c r="G14" s="12" t="s">
        <v>13</v>
      </c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21"/>
      <c r="R14" s="13"/>
      <c r="S14" s="22"/>
      <c r="T14" s="22"/>
      <c r="U14" s="22"/>
      <c r="V14" s="22"/>
      <c r="W14" s="22"/>
      <c r="X14" s="22"/>
      <c r="Y14" s="22"/>
      <c r="Z14" s="22"/>
      <c r="AA14" s="22"/>
    </row>
    <row r="15" spans="1:27" x14ac:dyDescent="0.3">
      <c r="A15" s="12"/>
      <c r="B15" s="12"/>
      <c r="C15" s="12"/>
      <c r="D15" s="12"/>
      <c r="E15" s="12"/>
      <c r="F15" s="41">
        <v>0</v>
      </c>
      <c r="G15" s="12"/>
      <c r="H15" s="12"/>
      <c r="I15" s="12"/>
      <c r="J15" s="12">
        <v>2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x14ac:dyDescent="0.3">
      <c r="A16" s="12"/>
      <c r="B16" s="12"/>
      <c r="C16" s="12"/>
      <c r="D16" s="12"/>
      <c r="E16" s="12"/>
      <c r="F16" s="41">
        <v>0</v>
      </c>
      <c r="G16" s="12"/>
      <c r="H16" s="12"/>
      <c r="I16" s="12"/>
      <c r="J16" s="12">
        <v>3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x14ac:dyDescent="0.3">
      <c r="A17" s="12"/>
      <c r="B17" s="12"/>
      <c r="C17" s="12"/>
      <c r="D17" s="12"/>
      <c r="E17" s="12"/>
      <c r="F17" s="41">
        <v>0</v>
      </c>
      <c r="G17" s="12"/>
      <c r="H17" s="12"/>
      <c r="I17" s="12"/>
      <c r="J17" s="12">
        <v>4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x14ac:dyDescent="0.3">
      <c r="A18" s="12"/>
      <c r="B18" s="12"/>
      <c r="C18" s="12"/>
      <c r="D18" s="12"/>
      <c r="E18" s="12"/>
      <c r="F18" s="41">
        <v>0</v>
      </c>
      <c r="G18" s="12"/>
      <c r="H18" s="12"/>
      <c r="I18" s="12"/>
      <c r="J18" s="12">
        <v>5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4.4" customHeight="1" x14ac:dyDescent="0.3">
      <c r="A19" s="12"/>
      <c r="B19" s="12"/>
      <c r="C19" s="12"/>
      <c r="D19" s="12"/>
      <c r="E19" s="12"/>
      <c r="F19" s="41">
        <v>0</v>
      </c>
      <c r="G19" s="12"/>
      <c r="H19" s="12"/>
      <c r="I19" s="12"/>
      <c r="J19" s="12">
        <v>6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4.4" customHeight="1" x14ac:dyDescent="0.3">
      <c r="A20" s="12"/>
      <c r="B20" s="12"/>
      <c r="C20" s="12"/>
      <c r="D20" s="12"/>
      <c r="E20" s="12"/>
      <c r="F20" s="41">
        <v>0</v>
      </c>
      <c r="G20" s="12"/>
      <c r="H20" s="12"/>
      <c r="I20" s="12"/>
      <c r="J20" s="12">
        <v>7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x14ac:dyDescent="0.3">
      <c r="A21" s="12"/>
      <c r="B21" s="12"/>
      <c r="C21" s="12"/>
      <c r="D21" s="12"/>
      <c r="E21" s="12"/>
      <c r="F21" s="41">
        <v>0</v>
      </c>
      <c r="G21" s="12"/>
      <c r="H21" s="12"/>
      <c r="I21" s="12"/>
      <c r="J21" s="12">
        <v>8</v>
      </c>
      <c r="K21" s="12"/>
      <c r="L21" s="12"/>
      <c r="M21" s="12"/>
      <c r="N21" s="12"/>
      <c r="O21" s="12"/>
      <c r="P21" s="20"/>
      <c r="Q21" s="23"/>
      <c r="R21" s="23"/>
      <c r="S21" s="23"/>
      <c r="T21" s="23"/>
      <c r="U21" s="23"/>
      <c r="V21" s="23"/>
      <c r="W21" s="23"/>
      <c r="X21" s="23"/>
      <c r="Y21" s="23"/>
      <c r="Z21" s="12"/>
      <c r="AA21" s="12"/>
    </row>
    <row r="22" spans="1:27" ht="14.4" customHeight="1" x14ac:dyDescent="0.3">
      <c r="A22" s="12"/>
      <c r="B22" s="12"/>
      <c r="C22" s="12"/>
      <c r="D22" s="12"/>
      <c r="E22" s="12"/>
      <c r="F22" s="41">
        <v>0</v>
      </c>
      <c r="G22" s="12"/>
      <c r="H22" s="12"/>
      <c r="I22" s="12"/>
      <c r="J22" s="12">
        <v>9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x14ac:dyDescent="0.3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x14ac:dyDescent="0.3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x14ac:dyDescent="0.3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39" customHeight="1" x14ac:dyDescent="0.3">
      <c r="A26" s="30" t="s">
        <v>9</v>
      </c>
      <c r="B26" s="30"/>
      <c r="C26" s="30"/>
      <c r="D26" s="15">
        <f>K6</f>
        <v>6.3991228070175437</v>
      </c>
      <c r="E26" s="16">
        <v>6.75</v>
      </c>
      <c r="F26" s="16">
        <v>7</v>
      </c>
      <c r="G26" s="16">
        <v>7.5</v>
      </c>
      <c r="H26" s="16">
        <v>8</v>
      </c>
      <c r="I26" s="16">
        <v>8.5</v>
      </c>
      <c r="J26" s="16">
        <v>9</v>
      </c>
      <c r="K26" s="16">
        <v>9.5</v>
      </c>
      <c r="L26" s="16">
        <v>10</v>
      </c>
      <c r="M26" s="16">
        <v>10.5</v>
      </c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39" customHeight="1" x14ac:dyDescent="0.3">
      <c r="A27" s="30" t="s">
        <v>10</v>
      </c>
      <c r="B27" s="30"/>
      <c r="C27" s="30"/>
      <c r="D27" s="16">
        <v>0</v>
      </c>
      <c r="E27" s="16">
        <f>((E26*$D$4)-$D$6)/$K$6</f>
        <v>12.501713502398903</v>
      </c>
      <c r="F27" s="16">
        <f>((F26*$D$4)-$D$6)/$K$6</f>
        <v>21.409184372858121</v>
      </c>
      <c r="G27" s="16">
        <f>((G26*$D$4)-$D$6)/$K$6</f>
        <v>39.224126113776563</v>
      </c>
      <c r="H27" s="16">
        <f t="shared" ref="H27:M27" si="2">((H26*$D$4)-$D$6)/$K$6</f>
        <v>57.039067854694999</v>
      </c>
      <c r="I27" s="16">
        <f t="shared" si="2"/>
        <v>74.854009595613434</v>
      </c>
      <c r="J27" s="16">
        <f t="shared" si="2"/>
        <v>92.668951336531876</v>
      </c>
      <c r="K27" s="16">
        <f t="shared" si="2"/>
        <v>110.48389307745032</v>
      </c>
      <c r="L27" s="16">
        <f t="shared" si="2"/>
        <v>128.29883481836876</v>
      </c>
      <c r="M27" s="16">
        <f t="shared" si="2"/>
        <v>146.11377655928717</v>
      </c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39" customHeight="1" x14ac:dyDescent="0.3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x14ac:dyDescent="0.3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x14ac:dyDescent="0.3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x14ac:dyDescent="0.3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x14ac:dyDescent="0.3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</sheetData>
  <mergeCells count="6">
    <mergeCell ref="B2:M2"/>
    <mergeCell ref="B4:C4"/>
    <mergeCell ref="F4:J4"/>
    <mergeCell ref="B6:C6"/>
    <mergeCell ref="A26:C26"/>
    <mergeCell ref="A27:C27"/>
  </mergeCells>
  <conditionalFormatting sqref="E9">
    <cfRule type="colorScale" priority="9">
      <colorScale>
        <cfvo type="min"/>
        <cfvo type="max"/>
        <color rgb="FFFFFF00"/>
        <color rgb="FFFF0000"/>
      </colorScale>
    </cfRule>
  </conditionalFormatting>
  <conditionalFormatting sqref="E9:L9">
    <cfRule type="colorScale" priority="7">
      <colorScale>
        <cfvo type="min"/>
        <cfvo type="max"/>
        <color rgb="FFFFFF00"/>
        <color rgb="FFFF0000"/>
      </colorScale>
    </cfRule>
    <cfRule type="colorScale" priority="10">
      <colorScale>
        <cfvo type="min"/>
        <cfvo type="max"/>
        <color rgb="FFFFFF00"/>
        <color rgb="FFFF0000"/>
      </colorScale>
    </cfRule>
  </conditionalFormatting>
  <conditionalFormatting sqref="E10:L10">
    <cfRule type="colorScale" priority="8">
      <colorScale>
        <cfvo type="min"/>
        <cfvo type="max"/>
        <color rgb="FFFFFF00"/>
        <color rgb="FFFF0000"/>
      </colorScale>
    </cfRule>
  </conditionalFormatting>
  <conditionalFormatting sqref="E11:L11">
    <cfRule type="colorScale" priority="6">
      <colorScale>
        <cfvo type="min"/>
        <cfvo type="max"/>
        <color rgb="FFFF0000"/>
        <color rgb="FFFFFF00"/>
      </colorScale>
    </cfRule>
  </conditionalFormatting>
  <conditionalFormatting sqref="E8">
    <cfRule type="colorScale" priority="4">
      <colorScale>
        <cfvo type="min"/>
        <cfvo type="max"/>
        <color rgb="FFFFFF00"/>
        <color rgb="FFFF0000"/>
      </colorScale>
    </cfRule>
  </conditionalFormatting>
  <conditionalFormatting sqref="E8:K8">
    <cfRule type="colorScale" priority="3">
      <colorScale>
        <cfvo type="min"/>
        <cfvo type="max"/>
        <color rgb="FFFFFF00"/>
        <color rgb="FFFF0000"/>
      </colorScale>
    </cfRule>
    <cfRule type="colorScale" priority="5">
      <colorScale>
        <cfvo type="min"/>
        <cfvo type="max"/>
        <color rgb="FFFFFF00"/>
        <color rgb="FFFF0000"/>
      </colorScale>
    </cfRule>
  </conditionalFormatting>
  <conditionalFormatting sqref="L8">
    <cfRule type="colorScale" priority="1">
      <colorScale>
        <cfvo type="min"/>
        <cfvo type="max"/>
        <color rgb="FFFFFF00"/>
        <color rgb="FFFF0000"/>
      </colorScale>
    </cfRule>
    <cfRule type="colorScale" priority="2">
      <colorScale>
        <cfvo type="min"/>
        <cfvo type="max"/>
        <color rgb="FFFFFF00"/>
        <color rgb="FFFF0000"/>
      </colorScale>
    </cfRule>
  </conditionalFormatting>
  <pageMargins left="0.25" right="0.25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3"/>
  <sheetViews>
    <sheetView topLeftCell="A4" zoomScale="130" zoomScaleNormal="130" workbookViewId="0">
      <selection activeCell="O18" sqref="O18"/>
    </sheetView>
  </sheetViews>
  <sheetFormatPr baseColWidth="10" defaultRowHeight="14.4" x14ac:dyDescent="0.3"/>
  <cols>
    <col min="3" max="3" width="19" customWidth="1"/>
    <col min="4" max="13" width="7.109375" customWidth="1"/>
    <col min="15" max="25" width="8.5546875" customWidth="1"/>
  </cols>
  <sheetData>
    <row r="1" spans="1:27" x14ac:dyDescent="0.3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44.25" customHeight="1" x14ac:dyDescent="0.3">
      <c r="A2" s="12"/>
      <c r="B2" s="29" t="s">
        <v>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:27" ht="15" thickBot="1" x14ac:dyDescent="0.3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33.75" customHeight="1" thickBot="1" x14ac:dyDescent="0.35">
      <c r="A4" s="12"/>
      <c r="B4" s="31" t="s">
        <v>4</v>
      </c>
      <c r="C4" s="32"/>
      <c r="D4" s="26">
        <v>228</v>
      </c>
      <c r="E4" s="12"/>
      <c r="F4" s="33" t="s">
        <v>7</v>
      </c>
      <c r="G4" s="34"/>
      <c r="H4" s="34"/>
      <c r="I4" s="34"/>
      <c r="J4" s="34"/>
      <c r="K4" s="19">
        <f>K6/24</f>
        <v>0.2666301169590643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10.5" customHeight="1" thickBot="1" x14ac:dyDescent="0.35">
      <c r="A5" s="12"/>
      <c r="B5" s="12"/>
      <c r="C5" s="12"/>
      <c r="D5" s="13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32.25" customHeight="1" thickBot="1" x14ac:dyDescent="0.35">
      <c r="A6" s="12"/>
      <c r="B6" s="31" t="s">
        <v>5</v>
      </c>
      <c r="C6" s="32"/>
      <c r="D6" s="28">
        <v>1459</v>
      </c>
      <c r="E6" s="12"/>
      <c r="F6" s="12"/>
      <c r="G6" s="12"/>
      <c r="H6" s="12"/>
      <c r="I6" s="12"/>
      <c r="J6" s="12"/>
      <c r="K6" s="17">
        <f>D6/D4</f>
        <v>6.3991228070175437</v>
      </c>
      <c r="L6" s="18" t="s">
        <v>6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15" thickBot="1" x14ac:dyDescent="0.3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ht="15.6" thickBot="1" x14ac:dyDescent="0.35">
      <c r="A8" s="12"/>
      <c r="B8" s="12"/>
      <c r="C8" s="12"/>
      <c r="D8" s="38">
        <v>0</v>
      </c>
      <c r="E8" s="39">
        <v>1</v>
      </c>
      <c r="F8" s="39">
        <v>2</v>
      </c>
      <c r="G8" s="39">
        <v>3</v>
      </c>
      <c r="H8" s="39">
        <v>4</v>
      </c>
      <c r="I8" s="39">
        <v>5</v>
      </c>
      <c r="J8" s="39">
        <v>6</v>
      </c>
      <c r="K8" s="39">
        <v>7</v>
      </c>
      <c r="L8" s="39">
        <v>8</v>
      </c>
      <c r="M8" s="40">
        <v>9</v>
      </c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ht="51" customHeight="1" x14ac:dyDescent="0.3">
      <c r="A9" s="12"/>
      <c r="B9" s="12"/>
      <c r="C9" s="1" t="s">
        <v>2</v>
      </c>
      <c r="D9" s="14">
        <f t="shared" ref="D9:M9" si="0">D17/24</f>
        <v>0.2666301169590643</v>
      </c>
      <c r="E9" s="4">
        <f t="shared" si="0"/>
        <v>0.28125</v>
      </c>
      <c r="F9" s="4">
        <f t="shared" si="0"/>
        <v>0.29166666666666669</v>
      </c>
      <c r="G9" s="4">
        <f t="shared" si="0"/>
        <v>0.3125</v>
      </c>
      <c r="H9" s="4">
        <f t="shared" si="0"/>
        <v>0.33333333333333331</v>
      </c>
      <c r="I9" s="4">
        <f t="shared" si="0"/>
        <v>0.35416666666666669</v>
      </c>
      <c r="J9" s="4">
        <f t="shared" si="0"/>
        <v>0.375</v>
      </c>
      <c r="K9" s="4">
        <f t="shared" si="0"/>
        <v>0.39583333333333331</v>
      </c>
      <c r="L9" s="4">
        <f t="shared" si="0"/>
        <v>0.41666666666666669</v>
      </c>
      <c r="M9" s="9">
        <f t="shared" si="0"/>
        <v>0.4375</v>
      </c>
      <c r="N9" s="13"/>
      <c r="O9" s="13"/>
      <c r="P9" s="13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ht="51" customHeight="1" x14ac:dyDescent="0.3">
      <c r="A10" s="12"/>
      <c r="B10" s="12"/>
      <c r="C10" s="2" t="s">
        <v>1</v>
      </c>
      <c r="D10" s="5">
        <v>0</v>
      </c>
      <c r="E10" s="6">
        <f>ROUND(E18,0)</f>
        <v>13</v>
      </c>
      <c r="F10" s="6">
        <f t="shared" ref="F10:L10" si="1">ROUND(F18,0)</f>
        <v>21</v>
      </c>
      <c r="G10" s="6">
        <f t="shared" si="1"/>
        <v>39</v>
      </c>
      <c r="H10" s="6">
        <f t="shared" si="1"/>
        <v>57</v>
      </c>
      <c r="I10" s="6">
        <f t="shared" si="1"/>
        <v>75</v>
      </c>
      <c r="J10" s="6">
        <f t="shared" si="1"/>
        <v>93</v>
      </c>
      <c r="K10" s="6">
        <f t="shared" si="1"/>
        <v>110</v>
      </c>
      <c r="L10" s="6">
        <f t="shared" si="1"/>
        <v>128</v>
      </c>
      <c r="M10" s="11">
        <f>ROUND(M18,0)</f>
        <v>146</v>
      </c>
      <c r="N10" s="13"/>
      <c r="O10" s="13"/>
      <c r="P10" s="13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ht="51" customHeight="1" thickBot="1" x14ac:dyDescent="0.35">
      <c r="A11" s="12"/>
      <c r="B11" s="12"/>
      <c r="C11" s="3" t="s">
        <v>3</v>
      </c>
      <c r="D11" s="7" t="s">
        <v>0</v>
      </c>
      <c r="E11" s="8">
        <f>VLOOKUP('Calcul par volume horaire'!E10,Calendrier!$A$2:$B$151,2,FALSE)</f>
        <v>45638</v>
      </c>
      <c r="F11" s="8">
        <f>VLOOKUP('Calcul par volume horaire'!F10,Calendrier!$A$2:$B$151,2,FALSE)</f>
        <v>45628</v>
      </c>
      <c r="G11" s="8">
        <f>VLOOKUP('Calcul par volume horaire'!G10,Calendrier!$A$2:$B$151,2,FALSE)</f>
        <v>45601</v>
      </c>
      <c r="H11" s="8">
        <f>VLOOKUP('Calcul par volume horaire'!H10,Calendrier!$A$2:$B$151,2,FALSE)</f>
        <v>45574</v>
      </c>
      <c r="I11" s="8">
        <f>VLOOKUP('Calcul par volume horaire'!I10,Calendrier!$A$2:$B$151,2,FALSE)</f>
        <v>45552</v>
      </c>
      <c r="J11" s="8">
        <f>VLOOKUP('Calcul par volume horaire'!J10,Calendrier!$A$2:$B$151,2,FALSE)</f>
        <v>45526</v>
      </c>
      <c r="K11" s="8">
        <f>VLOOKUP('Calcul par volume horaire'!K10,Calendrier!$A$2:$B$151,2,FALSE)</f>
        <v>45502</v>
      </c>
      <c r="L11" s="8">
        <f>VLOOKUP('Calcul par volume horaire'!L10,Calendrier!$A$2:$B$151,2,FALSE)</f>
        <v>45476</v>
      </c>
      <c r="M11" s="10">
        <f>VLOOKUP('Calcul par volume horaire'!M10,Calendrier!$A$2:$B$151,2,FALSE)</f>
        <v>45450</v>
      </c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x14ac:dyDescent="0.3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21"/>
      <c r="R12" s="13"/>
      <c r="S12" s="22"/>
      <c r="T12" s="22"/>
      <c r="U12" s="22"/>
      <c r="V12" s="22"/>
      <c r="W12" s="22"/>
      <c r="X12" s="22"/>
      <c r="Y12" s="22"/>
      <c r="Z12" s="22"/>
      <c r="AA12" s="22"/>
    </row>
    <row r="13" spans="1:27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21"/>
      <c r="R13" s="13"/>
      <c r="S13" s="22"/>
      <c r="T13" s="22"/>
      <c r="U13" s="22"/>
      <c r="V13" s="22"/>
      <c r="W13" s="22"/>
      <c r="X13" s="22"/>
      <c r="Y13" s="22"/>
      <c r="Z13" s="22"/>
      <c r="AA13" s="22"/>
    </row>
    <row r="14" spans="1:27" x14ac:dyDescent="0.3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3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x14ac:dyDescent="0.3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39" customHeight="1" x14ac:dyDescent="0.3">
      <c r="A17" s="30" t="s">
        <v>9</v>
      </c>
      <c r="B17" s="30"/>
      <c r="C17" s="30"/>
      <c r="D17" s="15">
        <f>K6</f>
        <v>6.3991228070175437</v>
      </c>
      <c r="E17" s="16">
        <v>6.75</v>
      </c>
      <c r="F17" s="16">
        <v>7</v>
      </c>
      <c r="G17" s="16">
        <v>7.5</v>
      </c>
      <c r="H17" s="16">
        <v>8</v>
      </c>
      <c r="I17" s="16">
        <v>8.5</v>
      </c>
      <c r="J17" s="16">
        <v>9</v>
      </c>
      <c r="K17" s="16">
        <v>9.5</v>
      </c>
      <c r="L17" s="16">
        <v>10</v>
      </c>
      <c r="M17" s="16">
        <v>10.5</v>
      </c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39" customHeight="1" x14ac:dyDescent="0.3">
      <c r="A18" s="30" t="s">
        <v>10</v>
      </c>
      <c r="B18" s="30"/>
      <c r="C18" s="30"/>
      <c r="D18" s="16">
        <v>0</v>
      </c>
      <c r="E18" s="16">
        <f>((E17*$D$4)-$D$6)/$K$6</f>
        <v>12.501713502398903</v>
      </c>
      <c r="F18" s="16">
        <f>((F17*$D$4)-$D$6)/$K$6</f>
        <v>21.409184372858121</v>
      </c>
      <c r="G18" s="16">
        <f>((G17*$D$4)-$D$6)/$K$6</f>
        <v>39.224126113776563</v>
      </c>
      <c r="H18" s="16">
        <f t="shared" ref="H18:M18" si="2">((H17*$D$4)-$D$6)/$K$6</f>
        <v>57.039067854694999</v>
      </c>
      <c r="I18" s="16">
        <f t="shared" si="2"/>
        <v>74.854009595613434</v>
      </c>
      <c r="J18" s="16">
        <f t="shared" si="2"/>
        <v>92.668951336531876</v>
      </c>
      <c r="K18" s="16">
        <f t="shared" si="2"/>
        <v>110.48389307745032</v>
      </c>
      <c r="L18" s="16">
        <f t="shared" si="2"/>
        <v>128.29883481836876</v>
      </c>
      <c r="M18" s="16">
        <f t="shared" si="2"/>
        <v>146.11377655928717</v>
      </c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39" customHeight="1" x14ac:dyDescent="0.3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x14ac:dyDescent="0.3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x14ac:dyDescent="0.3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x14ac:dyDescent="0.3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x14ac:dyDescent="0.3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</sheetData>
  <mergeCells count="6">
    <mergeCell ref="B2:M2"/>
    <mergeCell ref="A17:C17"/>
    <mergeCell ref="A18:C18"/>
    <mergeCell ref="B4:C4"/>
    <mergeCell ref="B6:C6"/>
    <mergeCell ref="F4:J4"/>
  </mergeCells>
  <conditionalFormatting sqref="E9">
    <cfRule type="colorScale" priority="10">
      <colorScale>
        <cfvo type="min"/>
        <cfvo type="max"/>
        <color rgb="FFFFFF00"/>
        <color rgb="FFFF0000"/>
      </colorScale>
    </cfRule>
  </conditionalFormatting>
  <conditionalFormatting sqref="E9:L9">
    <cfRule type="colorScale" priority="8">
      <colorScale>
        <cfvo type="min"/>
        <cfvo type="max"/>
        <color rgb="FFFFFF00"/>
        <color rgb="FFFF0000"/>
      </colorScale>
    </cfRule>
    <cfRule type="colorScale" priority="11">
      <colorScale>
        <cfvo type="min"/>
        <cfvo type="max"/>
        <color rgb="FFFFFF00"/>
        <color rgb="FFFF0000"/>
      </colorScale>
    </cfRule>
  </conditionalFormatting>
  <conditionalFormatting sqref="E10:L10">
    <cfRule type="colorScale" priority="9">
      <colorScale>
        <cfvo type="min"/>
        <cfvo type="max"/>
        <color rgb="FFFFFF00"/>
        <color rgb="FFFF0000"/>
      </colorScale>
    </cfRule>
  </conditionalFormatting>
  <conditionalFormatting sqref="E11:L11">
    <cfRule type="colorScale" priority="7">
      <colorScale>
        <cfvo type="min"/>
        <cfvo type="max"/>
        <color rgb="FFFF0000"/>
        <color rgb="FFFFFF00"/>
      </colorScale>
    </cfRule>
  </conditionalFormatting>
  <conditionalFormatting sqref="E8">
    <cfRule type="colorScale" priority="5">
      <colorScale>
        <cfvo type="min"/>
        <cfvo type="max"/>
        <color rgb="FFFFFF00"/>
        <color rgb="FFFF0000"/>
      </colorScale>
    </cfRule>
  </conditionalFormatting>
  <conditionalFormatting sqref="E8:K8">
    <cfRule type="colorScale" priority="4">
      <colorScale>
        <cfvo type="min"/>
        <cfvo type="max"/>
        <color rgb="FFFFFF00"/>
        <color rgb="FFFF0000"/>
      </colorScale>
    </cfRule>
    <cfRule type="colorScale" priority="6">
      <colorScale>
        <cfvo type="min"/>
        <cfvo type="max"/>
        <color rgb="FFFFFF00"/>
        <color rgb="FFFF0000"/>
      </colorScale>
    </cfRule>
  </conditionalFormatting>
  <conditionalFormatting sqref="L8">
    <cfRule type="colorScale" priority="1">
      <colorScale>
        <cfvo type="min"/>
        <cfvo type="max"/>
        <color rgb="FFFFFF00"/>
        <color rgb="FFFF0000"/>
      </colorScale>
    </cfRule>
    <cfRule type="colorScale" priority="2">
      <colorScale>
        <cfvo type="min"/>
        <cfvo type="max"/>
        <color rgb="FFFFFF00"/>
        <color rgb="FFFF0000"/>
      </colorScale>
    </cfRule>
  </conditionalFormatting>
  <pageMargins left="0.25" right="0.25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2"/>
  <sheetViews>
    <sheetView topLeftCell="A4" zoomScale="120" zoomScaleNormal="120" workbookViewId="0">
      <selection activeCell="K4" sqref="K4"/>
    </sheetView>
  </sheetViews>
  <sheetFormatPr baseColWidth="10" defaultRowHeight="14.4" x14ac:dyDescent="0.3"/>
  <cols>
    <col min="3" max="3" width="19" customWidth="1"/>
    <col min="4" max="13" width="7.109375" customWidth="1"/>
    <col min="15" max="25" width="8.5546875" customWidth="1"/>
  </cols>
  <sheetData>
    <row r="1" spans="1:27" x14ac:dyDescent="0.3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44.25" customHeight="1" x14ac:dyDescent="0.3">
      <c r="A2" s="12"/>
      <c r="B2" s="29" t="s">
        <v>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:27" ht="15" thickBot="1" x14ac:dyDescent="0.3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33.75" customHeight="1" thickBot="1" x14ac:dyDescent="0.35">
      <c r="A4" s="12"/>
      <c r="B4" s="31" t="s">
        <v>4</v>
      </c>
      <c r="C4" s="32"/>
      <c r="D4" s="26">
        <v>228</v>
      </c>
      <c r="E4" s="12"/>
      <c r="F4" s="35" t="s">
        <v>11</v>
      </c>
      <c r="G4" s="36"/>
      <c r="H4" s="36"/>
      <c r="I4" s="36"/>
      <c r="J4" s="36"/>
      <c r="K4" s="25">
        <v>7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10.5" customHeight="1" thickBot="1" x14ac:dyDescent="0.35">
      <c r="A5" s="12"/>
      <c r="B5" s="12"/>
      <c r="C5" s="12"/>
      <c r="D5" s="13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32.25" customHeight="1" thickBot="1" x14ac:dyDescent="0.35">
      <c r="A6" s="12"/>
      <c r="B6" s="31" t="s">
        <v>5</v>
      </c>
      <c r="C6" s="32"/>
      <c r="D6" s="27">
        <f>ROUND(D4*K6,0)</f>
        <v>1596</v>
      </c>
      <c r="E6" s="12"/>
      <c r="F6" s="12"/>
      <c r="G6" s="12"/>
      <c r="H6" s="12"/>
      <c r="I6" s="12"/>
      <c r="J6" s="12"/>
      <c r="K6" s="17">
        <f>TRUNC(K4,0)+((K4-TRUNC(K4,0))/60*100)</f>
        <v>7</v>
      </c>
      <c r="L6" s="18" t="s">
        <v>6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x14ac:dyDescent="0.3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ht="15" thickBot="1" x14ac:dyDescent="0.3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ht="51" customHeight="1" x14ac:dyDescent="0.3">
      <c r="A9" s="12"/>
      <c r="B9" s="12"/>
      <c r="C9" s="1" t="s">
        <v>2</v>
      </c>
      <c r="D9" s="14">
        <v>7</v>
      </c>
      <c r="E9" s="4">
        <f t="shared" ref="E9:M9" si="0">E26/24</f>
        <v>0.33333333333333331</v>
      </c>
      <c r="F9" s="4">
        <f t="shared" si="0"/>
        <v>0.35416666666666669</v>
      </c>
      <c r="G9" s="4">
        <f t="shared" si="0"/>
        <v>0.375</v>
      </c>
      <c r="H9" s="4">
        <f t="shared" si="0"/>
        <v>0.39583333333333331</v>
      </c>
      <c r="I9" s="4">
        <f t="shared" si="0"/>
        <v>0.41666666666666669</v>
      </c>
      <c r="J9" s="4">
        <f t="shared" si="0"/>
        <v>0.4375</v>
      </c>
      <c r="K9" s="4">
        <f t="shared" si="0"/>
        <v>0.45833333333333331</v>
      </c>
      <c r="L9" s="4">
        <f t="shared" si="0"/>
        <v>0.47916666666666669</v>
      </c>
      <c r="M9" s="9">
        <f t="shared" si="0"/>
        <v>0.5</v>
      </c>
      <c r="N9" s="13"/>
      <c r="O9" s="13"/>
      <c r="P9" s="13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ht="51" customHeight="1" x14ac:dyDescent="0.3">
      <c r="A10" s="12"/>
      <c r="B10" s="12"/>
      <c r="C10" s="2" t="s">
        <v>1</v>
      </c>
      <c r="D10" s="5">
        <v>0</v>
      </c>
      <c r="E10" s="6">
        <f>ROUND(E27,0)</f>
        <v>33</v>
      </c>
      <c r="F10" s="6">
        <f t="shared" ref="F10:L10" si="1">ROUND(F27,0)</f>
        <v>49</v>
      </c>
      <c r="G10" s="6">
        <f t="shared" si="1"/>
        <v>65</v>
      </c>
      <c r="H10" s="6">
        <f t="shared" si="1"/>
        <v>81</v>
      </c>
      <c r="I10" s="6">
        <f t="shared" si="1"/>
        <v>98</v>
      </c>
      <c r="J10" s="6">
        <f t="shared" si="1"/>
        <v>114</v>
      </c>
      <c r="K10" s="6">
        <f t="shared" si="1"/>
        <v>130</v>
      </c>
      <c r="L10" s="6">
        <f t="shared" si="1"/>
        <v>147</v>
      </c>
      <c r="M10" s="11">
        <f>ROUND(M27,0)</f>
        <v>163</v>
      </c>
      <c r="N10" s="13"/>
      <c r="O10" s="13"/>
      <c r="P10" s="13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ht="51" customHeight="1" thickBot="1" x14ac:dyDescent="0.35">
      <c r="A11" s="12"/>
      <c r="B11" s="12"/>
      <c r="C11" s="3" t="s">
        <v>3</v>
      </c>
      <c r="D11" s="7" t="s">
        <v>0</v>
      </c>
      <c r="E11" s="8">
        <f>VLOOKUP('Calcul par durée journalière'!E10,Calendrier!$A$2:$B$151,2,FALSE)</f>
        <v>45610</v>
      </c>
      <c r="F11" s="8">
        <f>VLOOKUP('Calcul par durée journalière'!F10,Calendrier!$A$2:$B$151,2,FALSE)</f>
        <v>45586</v>
      </c>
      <c r="G11" s="8">
        <f>VLOOKUP('Calcul par durée journalière'!G10,Calendrier!$A$2:$B$151,2,FALSE)</f>
        <v>45566</v>
      </c>
      <c r="H11" s="8">
        <f>VLOOKUP('Calcul par durée journalière'!H10,Calendrier!$A$2:$B$151,2,FALSE)</f>
        <v>45544</v>
      </c>
      <c r="I11" s="8">
        <f>VLOOKUP('Calcul par durée journalière'!I10,Calendrier!$A$2:$B$151,2,FALSE)</f>
        <v>45518</v>
      </c>
      <c r="J11" s="8">
        <f>VLOOKUP('Calcul par durée journalière'!J10,Calendrier!$A$2:$B$151,2,FALSE)</f>
        <v>45496</v>
      </c>
      <c r="K11" s="8">
        <f>VLOOKUP('Calcul par durée journalière'!K10,Calendrier!$A$2:$B$151,2,FALSE)</f>
        <v>45474</v>
      </c>
      <c r="L11" s="8">
        <f>VLOOKUP('Calcul par durée journalière'!L10,Calendrier!$A$2:$B$151,2,FALSE)</f>
        <v>45449</v>
      </c>
      <c r="M11" s="10" t="e">
        <f>VLOOKUP('Calcul par durée journalière'!M10,Calendrier!$A$2:$B$151,2,FALSE)</f>
        <v>#N/A</v>
      </c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x14ac:dyDescent="0.3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21"/>
      <c r="R12" s="13"/>
      <c r="S12" s="22"/>
      <c r="T12" s="22"/>
      <c r="U12" s="22"/>
      <c r="V12" s="22"/>
      <c r="W12" s="22"/>
      <c r="X12" s="22"/>
      <c r="Y12" s="22"/>
      <c r="Z12" s="22"/>
      <c r="AA12" s="22"/>
    </row>
    <row r="13" spans="1:27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21"/>
      <c r="R13" s="13"/>
      <c r="S13" s="22"/>
      <c r="T13" s="22"/>
      <c r="U13" s="22"/>
      <c r="V13" s="22"/>
      <c r="W13" s="22"/>
      <c r="X13" s="22"/>
      <c r="Y13" s="22"/>
      <c r="Z13" s="22"/>
      <c r="AA13" s="22"/>
    </row>
    <row r="14" spans="1:27" x14ac:dyDescent="0.3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21"/>
      <c r="R14" s="13"/>
      <c r="S14" s="22"/>
      <c r="T14" s="22"/>
      <c r="U14" s="22"/>
      <c r="V14" s="22"/>
      <c r="W14" s="22"/>
      <c r="X14" s="22"/>
      <c r="Y14" s="22"/>
      <c r="Z14" s="22"/>
      <c r="AA14" s="22"/>
    </row>
    <row r="15" spans="1:27" x14ac:dyDescent="0.3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x14ac:dyDescent="0.3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x14ac:dyDescent="0.3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x14ac:dyDescent="0.3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x14ac:dyDescent="0.3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32.25" customHeight="1" x14ac:dyDescent="0.3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x14ac:dyDescent="0.3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20"/>
      <c r="Q21" s="23"/>
      <c r="R21" s="23"/>
      <c r="S21" s="23"/>
      <c r="T21" s="23"/>
      <c r="U21" s="23"/>
      <c r="V21" s="23"/>
      <c r="W21" s="23"/>
      <c r="X21" s="23"/>
      <c r="Y21" s="23"/>
      <c r="Z21" s="12"/>
      <c r="AA21" s="12"/>
    </row>
    <row r="22" spans="1:27" ht="28.5" customHeight="1" x14ac:dyDescent="0.3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x14ac:dyDescent="0.3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x14ac:dyDescent="0.3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x14ac:dyDescent="0.3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39" customHeight="1" x14ac:dyDescent="0.3">
      <c r="A26" s="30" t="s">
        <v>9</v>
      </c>
      <c r="B26" s="30"/>
      <c r="C26" s="30"/>
      <c r="D26" s="15">
        <f>K6</f>
        <v>7</v>
      </c>
      <c r="E26" s="16">
        <v>8</v>
      </c>
      <c r="F26" s="16">
        <v>8.5</v>
      </c>
      <c r="G26" s="16">
        <v>9</v>
      </c>
      <c r="H26" s="16">
        <v>9.5</v>
      </c>
      <c r="I26" s="16">
        <v>10</v>
      </c>
      <c r="J26" s="16">
        <v>10.5</v>
      </c>
      <c r="K26" s="16">
        <v>11</v>
      </c>
      <c r="L26" s="16">
        <v>11.5</v>
      </c>
      <c r="M26" s="16">
        <v>12</v>
      </c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39" customHeight="1" x14ac:dyDescent="0.3">
      <c r="A27" s="30" t="s">
        <v>10</v>
      </c>
      <c r="B27" s="30"/>
      <c r="C27" s="30"/>
      <c r="D27" s="16">
        <v>0</v>
      </c>
      <c r="E27" s="16">
        <f>((E26*$D$4)-$D$6)/$K$6</f>
        <v>32.571428571428569</v>
      </c>
      <c r="F27" s="16">
        <f>((F26*$D$4)-$D$6)/$K$6</f>
        <v>48.857142857142854</v>
      </c>
      <c r="G27" s="16">
        <f>((G26*$D$4)-$D$6)/$K$6</f>
        <v>65.142857142857139</v>
      </c>
      <c r="H27" s="16">
        <f t="shared" ref="H27:M27" si="2">((H26*$D$4)-$D$6)/$K$6</f>
        <v>81.428571428571431</v>
      </c>
      <c r="I27" s="16">
        <f t="shared" si="2"/>
        <v>97.714285714285708</v>
      </c>
      <c r="J27" s="16">
        <f t="shared" si="2"/>
        <v>114</v>
      </c>
      <c r="K27" s="16">
        <f t="shared" si="2"/>
        <v>130.28571428571428</v>
      </c>
      <c r="L27" s="16">
        <f t="shared" si="2"/>
        <v>146.57142857142858</v>
      </c>
      <c r="M27" s="16">
        <f t="shared" si="2"/>
        <v>162.85714285714286</v>
      </c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39" customHeight="1" x14ac:dyDescent="0.3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x14ac:dyDescent="0.3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x14ac:dyDescent="0.3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x14ac:dyDescent="0.3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x14ac:dyDescent="0.3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</sheetData>
  <mergeCells count="6">
    <mergeCell ref="A27:C27"/>
    <mergeCell ref="B2:M2"/>
    <mergeCell ref="B4:C4"/>
    <mergeCell ref="F4:J4"/>
    <mergeCell ref="B6:C6"/>
    <mergeCell ref="A26:C26"/>
  </mergeCells>
  <conditionalFormatting sqref="E9">
    <cfRule type="colorScale" priority="4">
      <colorScale>
        <cfvo type="min"/>
        <cfvo type="max"/>
        <color rgb="FFFFFF00"/>
        <color rgb="FFFF0000"/>
      </colorScale>
    </cfRule>
  </conditionalFormatting>
  <conditionalFormatting sqref="E9:L9">
    <cfRule type="colorScale" priority="2">
      <colorScale>
        <cfvo type="min"/>
        <cfvo type="max"/>
        <color rgb="FFFFFF00"/>
        <color rgb="FFFF0000"/>
      </colorScale>
    </cfRule>
    <cfRule type="colorScale" priority="5">
      <colorScale>
        <cfvo type="min"/>
        <cfvo type="max"/>
        <color rgb="FFFFFF00"/>
        <color rgb="FFFF0000"/>
      </colorScale>
    </cfRule>
  </conditionalFormatting>
  <conditionalFormatting sqref="E10:L10">
    <cfRule type="colorScale" priority="3">
      <colorScale>
        <cfvo type="min"/>
        <cfvo type="max"/>
        <color rgb="FFFFFF00"/>
        <color rgb="FFFF0000"/>
      </colorScale>
    </cfRule>
  </conditionalFormatting>
  <conditionalFormatting sqref="E11:L11">
    <cfRule type="colorScale" priority="1">
      <colorScale>
        <cfvo type="min"/>
        <cfvo type="max"/>
        <color rgb="FFFF0000"/>
        <color rgb="FFFFFF00"/>
      </colorScale>
    </cfRule>
  </conditionalFormatting>
  <pageMargins left="0.25" right="0.25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1"/>
  <sheetViews>
    <sheetView topLeftCell="A142" workbookViewId="0">
      <selection activeCell="E13" sqref="E13"/>
    </sheetView>
  </sheetViews>
  <sheetFormatPr baseColWidth="10" defaultRowHeight="14.4" x14ac:dyDescent="0.3"/>
  <cols>
    <col min="2" max="2" width="31.6640625" style="24" customWidth="1"/>
  </cols>
  <sheetData>
    <row r="2" spans="1:2" x14ac:dyDescent="0.3">
      <c r="A2">
        <v>1</v>
      </c>
      <c r="B2" s="24">
        <v>45657</v>
      </c>
    </row>
    <row r="3" spans="1:2" x14ac:dyDescent="0.3">
      <c r="A3">
        <v>2</v>
      </c>
      <c r="B3" s="24">
        <v>45656</v>
      </c>
    </row>
    <row r="4" spans="1:2" x14ac:dyDescent="0.3">
      <c r="A4">
        <v>3</v>
      </c>
      <c r="B4" s="24">
        <v>45653</v>
      </c>
    </row>
    <row r="5" spans="1:2" x14ac:dyDescent="0.3">
      <c r="A5">
        <v>4</v>
      </c>
      <c r="B5" s="24">
        <v>45652</v>
      </c>
    </row>
    <row r="6" spans="1:2" x14ac:dyDescent="0.3">
      <c r="A6">
        <v>5</v>
      </c>
      <c r="B6" s="24">
        <v>45650</v>
      </c>
    </row>
    <row r="7" spans="1:2" x14ac:dyDescent="0.3">
      <c r="A7">
        <v>6</v>
      </c>
      <c r="B7" s="24">
        <v>45649</v>
      </c>
    </row>
    <row r="8" spans="1:2" x14ac:dyDescent="0.3">
      <c r="A8">
        <v>7</v>
      </c>
      <c r="B8" s="24">
        <v>45646</v>
      </c>
    </row>
    <row r="9" spans="1:2" x14ac:dyDescent="0.3">
      <c r="A9">
        <v>8</v>
      </c>
      <c r="B9" s="24">
        <v>45645</v>
      </c>
    </row>
    <row r="10" spans="1:2" x14ac:dyDescent="0.3">
      <c r="A10">
        <v>9</v>
      </c>
      <c r="B10" s="24">
        <v>45644</v>
      </c>
    </row>
    <row r="11" spans="1:2" x14ac:dyDescent="0.3">
      <c r="A11">
        <v>10</v>
      </c>
      <c r="B11" s="24">
        <v>45643</v>
      </c>
    </row>
    <row r="12" spans="1:2" x14ac:dyDescent="0.3">
      <c r="A12">
        <v>11</v>
      </c>
      <c r="B12" s="24">
        <v>45642</v>
      </c>
    </row>
    <row r="13" spans="1:2" x14ac:dyDescent="0.3">
      <c r="A13">
        <v>12</v>
      </c>
      <c r="B13" s="24">
        <v>45639</v>
      </c>
    </row>
    <row r="14" spans="1:2" x14ac:dyDescent="0.3">
      <c r="A14">
        <v>13</v>
      </c>
      <c r="B14" s="24">
        <v>45638</v>
      </c>
    </row>
    <row r="15" spans="1:2" x14ac:dyDescent="0.3">
      <c r="A15">
        <v>14</v>
      </c>
      <c r="B15" s="24">
        <v>45637</v>
      </c>
    </row>
    <row r="16" spans="1:2" x14ac:dyDescent="0.3">
      <c r="A16">
        <v>15</v>
      </c>
      <c r="B16" s="24">
        <v>45636</v>
      </c>
    </row>
    <row r="17" spans="1:2" x14ac:dyDescent="0.3">
      <c r="A17">
        <v>16</v>
      </c>
      <c r="B17" s="24">
        <v>45635</v>
      </c>
    </row>
    <row r="18" spans="1:2" x14ac:dyDescent="0.3">
      <c r="A18">
        <v>17</v>
      </c>
      <c r="B18" s="24">
        <v>45632</v>
      </c>
    </row>
    <row r="19" spans="1:2" x14ac:dyDescent="0.3">
      <c r="A19">
        <v>18</v>
      </c>
      <c r="B19" s="24">
        <v>45631</v>
      </c>
    </row>
    <row r="20" spans="1:2" x14ac:dyDescent="0.3">
      <c r="A20">
        <v>19</v>
      </c>
      <c r="B20" s="24">
        <v>45630</v>
      </c>
    </row>
    <row r="21" spans="1:2" x14ac:dyDescent="0.3">
      <c r="A21">
        <v>20</v>
      </c>
      <c r="B21" s="24">
        <v>45629</v>
      </c>
    </row>
    <row r="22" spans="1:2" x14ac:dyDescent="0.3">
      <c r="A22">
        <v>21</v>
      </c>
      <c r="B22" s="24">
        <v>45628</v>
      </c>
    </row>
    <row r="23" spans="1:2" x14ac:dyDescent="0.3">
      <c r="A23">
        <v>22</v>
      </c>
      <c r="B23" s="24">
        <v>45625</v>
      </c>
    </row>
    <row r="24" spans="1:2" x14ac:dyDescent="0.3">
      <c r="A24">
        <v>23</v>
      </c>
      <c r="B24" s="24">
        <v>45624</v>
      </c>
    </row>
    <row r="25" spans="1:2" x14ac:dyDescent="0.3">
      <c r="A25">
        <v>24</v>
      </c>
      <c r="B25" s="24">
        <v>45623</v>
      </c>
    </row>
    <row r="26" spans="1:2" x14ac:dyDescent="0.3">
      <c r="A26">
        <v>25</v>
      </c>
      <c r="B26" s="24">
        <v>45622</v>
      </c>
    </row>
    <row r="27" spans="1:2" x14ac:dyDescent="0.3">
      <c r="A27">
        <v>26</v>
      </c>
      <c r="B27" s="24">
        <v>45621</v>
      </c>
    </row>
    <row r="28" spans="1:2" x14ac:dyDescent="0.3">
      <c r="A28">
        <v>27</v>
      </c>
      <c r="B28" s="24">
        <v>45618</v>
      </c>
    </row>
    <row r="29" spans="1:2" x14ac:dyDescent="0.3">
      <c r="A29">
        <v>28</v>
      </c>
      <c r="B29" s="24">
        <v>45617</v>
      </c>
    </row>
    <row r="30" spans="1:2" x14ac:dyDescent="0.3">
      <c r="A30">
        <v>29</v>
      </c>
      <c r="B30" s="24">
        <v>45616</v>
      </c>
    </row>
    <row r="31" spans="1:2" x14ac:dyDescent="0.3">
      <c r="A31">
        <v>30</v>
      </c>
      <c r="B31" s="24">
        <v>45615</v>
      </c>
    </row>
    <row r="32" spans="1:2" x14ac:dyDescent="0.3">
      <c r="A32">
        <v>31</v>
      </c>
      <c r="B32" s="24">
        <v>45614</v>
      </c>
    </row>
    <row r="33" spans="1:2" x14ac:dyDescent="0.3">
      <c r="A33">
        <v>32</v>
      </c>
      <c r="B33" s="24">
        <v>45611</v>
      </c>
    </row>
    <row r="34" spans="1:2" x14ac:dyDescent="0.3">
      <c r="A34">
        <v>33</v>
      </c>
      <c r="B34" s="24">
        <v>45610</v>
      </c>
    </row>
    <row r="35" spans="1:2" x14ac:dyDescent="0.3">
      <c r="A35">
        <v>34</v>
      </c>
      <c r="B35" s="24">
        <v>45609</v>
      </c>
    </row>
    <row r="36" spans="1:2" x14ac:dyDescent="0.3">
      <c r="A36">
        <v>35</v>
      </c>
      <c r="B36" s="24">
        <v>45608</v>
      </c>
    </row>
    <row r="37" spans="1:2" x14ac:dyDescent="0.3">
      <c r="A37">
        <v>36</v>
      </c>
      <c r="B37" s="24">
        <v>45604</v>
      </c>
    </row>
    <row r="38" spans="1:2" x14ac:dyDescent="0.3">
      <c r="A38">
        <v>37</v>
      </c>
      <c r="B38" s="24">
        <v>45603</v>
      </c>
    </row>
    <row r="39" spans="1:2" x14ac:dyDescent="0.3">
      <c r="A39">
        <v>38</v>
      </c>
      <c r="B39" s="24">
        <v>45602</v>
      </c>
    </row>
    <row r="40" spans="1:2" x14ac:dyDescent="0.3">
      <c r="A40">
        <v>39</v>
      </c>
      <c r="B40" s="24">
        <v>45601</v>
      </c>
    </row>
    <row r="41" spans="1:2" x14ac:dyDescent="0.3">
      <c r="A41">
        <v>40</v>
      </c>
      <c r="B41" s="24">
        <v>45600</v>
      </c>
    </row>
    <row r="42" spans="1:2" x14ac:dyDescent="0.3">
      <c r="A42">
        <v>41</v>
      </c>
      <c r="B42" s="24">
        <v>45596</v>
      </c>
    </row>
    <row r="43" spans="1:2" x14ac:dyDescent="0.3">
      <c r="A43">
        <v>42</v>
      </c>
      <c r="B43" s="24">
        <v>45595</v>
      </c>
    </row>
    <row r="44" spans="1:2" x14ac:dyDescent="0.3">
      <c r="A44">
        <v>43</v>
      </c>
      <c r="B44" s="24">
        <v>45594</v>
      </c>
    </row>
    <row r="45" spans="1:2" x14ac:dyDescent="0.3">
      <c r="A45">
        <v>44</v>
      </c>
      <c r="B45" s="24">
        <v>45593</v>
      </c>
    </row>
    <row r="46" spans="1:2" x14ac:dyDescent="0.3">
      <c r="A46">
        <v>45</v>
      </c>
      <c r="B46" s="24">
        <v>45590</v>
      </c>
    </row>
    <row r="47" spans="1:2" x14ac:dyDescent="0.3">
      <c r="A47">
        <v>46</v>
      </c>
      <c r="B47" s="24">
        <v>45589</v>
      </c>
    </row>
    <row r="48" spans="1:2" x14ac:dyDescent="0.3">
      <c r="A48">
        <v>47</v>
      </c>
      <c r="B48" s="24">
        <v>45588</v>
      </c>
    </row>
    <row r="49" spans="1:2" x14ac:dyDescent="0.3">
      <c r="A49">
        <v>48</v>
      </c>
      <c r="B49" s="24">
        <v>45587</v>
      </c>
    </row>
    <row r="50" spans="1:2" x14ac:dyDescent="0.3">
      <c r="A50">
        <v>49</v>
      </c>
      <c r="B50" s="24">
        <v>45586</v>
      </c>
    </row>
    <row r="51" spans="1:2" x14ac:dyDescent="0.3">
      <c r="A51">
        <v>50</v>
      </c>
      <c r="B51" s="24">
        <v>45583</v>
      </c>
    </row>
    <row r="52" spans="1:2" x14ac:dyDescent="0.3">
      <c r="A52">
        <v>51</v>
      </c>
      <c r="B52" s="24">
        <v>45582</v>
      </c>
    </row>
    <row r="53" spans="1:2" x14ac:dyDescent="0.3">
      <c r="A53">
        <v>52</v>
      </c>
      <c r="B53" s="24">
        <v>45581</v>
      </c>
    </row>
    <row r="54" spans="1:2" x14ac:dyDescent="0.3">
      <c r="A54">
        <v>53</v>
      </c>
      <c r="B54" s="24">
        <v>45580</v>
      </c>
    </row>
    <row r="55" spans="1:2" x14ac:dyDescent="0.3">
      <c r="A55">
        <v>54</v>
      </c>
      <c r="B55" s="24">
        <v>45579</v>
      </c>
    </row>
    <row r="56" spans="1:2" x14ac:dyDescent="0.3">
      <c r="A56">
        <v>55</v>
      </c>
      <c r="B56" s="24">
        <v>45576</v>
      </c>
    </row>
    <row r="57" spans="1:2" x14ac:dyDescent="0.3">
      <c r="A57">
        <v>56</v>
      </c>
      <c r="B57" s="24">
        <v>45575</v>
      </c>
    </row>
    <row r="58" spans="1:2" x14ac:dyDescent="0.3">
      <c r="A58">
        <v>57</v>
      </c>
      <c r="B58" s="24">
        <v>45574</v>
      </c>
    </row>
    <row r="59" spans="1:2" x14ac:dyDescent="0.3">
      <c r="A59">
        <v>58</v>
      </c>
      <c r="B59" s="24">
        <v>45573</v>
      </c>
    </row>
    <row r="60" spans="1:2" x14ac:dyDescent="0.3">
      <c r="A60">
        <v>59</v>
      </c>
      <c r="B60" s="24">
        <v>45572</v>
      </c>
    </row>
    <row r="61" spans="1:2" x14ac:dyDescent="0.3">
      <c r="A61">
        <v>60</v>
      </c>
      <c r="B61" s="24">
        <v>45571</v>
      </c>
    </row>
    <row r="62" spans="1:2" x14ac:dyDescent="0.3">
      <c r="A62">
        <v>61</v>
      </c>
      <c r="B62" s="24">
        <v>45570</v>
      </c>
    </row>
    <row r="63" spans="1:2" x14ac:dyDescent="0.3">
      <c r="A63">
        <v>62</v>
      </c>
      <c r="B63" s="24">
        <v>45569</v>
      </c>
    </row>
    <row r="64" spans="1:2" x14ac:dyDescent="0.3">
      <c r="A64">
        <v>63</v>
      </c>
      <c r="B64" s="24">
        <v>45568</v>
      </c>
    </row>
    <row r="65" spans="1:2" x14ac:dyDescent="0.3">
      <c r="A65">
        <v>64</v>
      </c>
      <c r="B65" s="24">
        <v>45567</v>
      </c>
    </row>
    <row r="66" spans="1:2" x14ac:dyDescent="0.3">
      <c r="A66">
        <v>65</v>
      </c>
      <c r="B66" s="24">
        <v>45566</v>
      </c>
    </row>
    <row r="67" spans="1:2" x14ac:dyDescent="0.3">
      <c r="A67">
        <v>66</v>
      </c>
      <c r="B67" s="24">
        <v>45565</v>
      </c>
    </row>
    <row r="68" spans="1:2" x14ac:dyDescent="0.3">
      <c r="A68">
        <v>67</v>
      </c>
      <c r="B68" s="24">
        <v>45562</v>
      </c>
    </row>
    <row r="69" spans="1:2" x14ac:dyDescent="0.3">
      <c r="A69">
        <v>68</v>
      </c>
      <c r="B69" s="24">
        <v>45561</v>
      </c>
    </row>
    <row r="70" spans="1:2" x14ac:dyDescent="0.3">
      <c r="A70">
        <v>69</v>
      </c>
      <c r="B70" s="24">
        <v>45560</v>
      </c>
    </row>
    <row r="71" spans="1:2" x14ac:dyDescent="0.3">
      <c r="A71">
        <v>70</v>
      </c>
      <c r="B71" s="24">
        <v>45559</v>
      </c>
    </row>
    <row r="72" spans="1:2" x14ac:dyDescent="0.3">
      <c r="A72">
        <v>71</v>
      </c>
      <c r="B72" s="24">
        <v>45558</v>
      </c>
    </row>
    <row r="73" spans="1:2" x14ac:dyDescent="0.3">
      <c r="A73">
        <v>72</v>
      </c>
      <c r="B73" s="24">
        <v>45555</v>
      </c>
    </row>
    <row r="74" spans="1:2" x14ac:dyDescent="0.3">
      <c r="A74">
        <v>73</v>
      </c>
      <c r="B74" s="24">
        <v>45554</v>
      </c>
    </row>
    <row r="75" spans="1:2" x14ac:dyDescent="0.3">
      <c r="A75">
        <v>74</v>
      </c>
      <c r="B75" s="24">
        <v>45553</v>
      </c>
    </row>
    <row r="76" spans="1:2" x14ac:dyDescent="0.3">
      <c r="A76">
        <v>75</v>
      </c>
      <c r="B76" s="24">
        <v>45552</v>
      </c>
    </row>
    <row r="77" spans="1:2" x14ac:dyDescent="0.3">
      <c r="A77">
        <v>76</v>
      </c>
      <c r="B77" s="24">
        <v>45551</v>
      </c>
    </row>
    <row r="78" spans="1:2" x14ac:dyDescent="0.3">
      <c r="A78">
        <v>77</v>
      </c>
      <c r="B78" s="24">
        <v>45548</v>
      </c>
    </row>
    <row r="79" spans="1:2" x14ac:dyDescent="0.3">
      <c r="A79">
        <v>78</v>
      </c>
      <c r="B79" s="24">
        <v>45547</v>
      </c>
    </row>
    <row r="80" spans="1:2" x14ac:dyDescent="0.3">
      <c r="A80">
        <v>79</v>
      </c>
      <c r="B80" s="24">
        <v>45546</v>
      </c>
    </row>
    <row r="81" spans="1:2" x14ac:dyDescent="0.3">
      <c r="A81">
        <v>80</v>
      </c>
      <c r="B81" s="24">
        <v>45545</v>
      </c>
    </row>
    <row r="82" spans="1:2" x14ac:dyDescent="0.3">
      <c r="A82">
        <v>81</v>
      </c>
      <c r="B82" s="24">
        <v>45544</v>
      </c>
    </row>
    <row r="83" spans="1:2" x14ac:dyDescent="0.3">
      <c r="A83">
        <v>82</v>
      </c>
      <c r="B83" s="24">
        <v>45541</v>
      </c>
    </row>
    <row r="84" spans="1:2" x14ac:dyDescent="0.3">
      <c r="A84">
        <v>83</v>
      </c>
      <c r="B84" s="24">
        <v>45540</v>
      </c>
    </row>
    <row r="85" spans="1:2" x14ac:dyDescent="0.3">
      <c r="A85">
        <v>84</v>
      </c>
      <c r="B85" s="24">
        <v>45539</v>
      </c>
    </row>
    <row r="86" spans="1:2" x14ac:dyDescent="0.3">
      <c r="A86">
        <v>85</v>
      </c>
      <c r="B86" s="24">
        <v>45538</v>
      </c>
    </row>
    <row r="87" spans="1:2" x14ac:dyDescent="0.3">
      <c r="A87">
        <v>86</v>
      </c>
      <c r="B87" s="24">
        <v>45537</v>
      </c>
    </row>
    <row r="88" spans="1:2" x14ac:dyDescent="0.3">
      <c r="A88">
        <v>87</v>
      </c>
      <c r="B88" s="24">
        <v>45534</v>
      </c>
    </row>
    <row r="89" spans="1:2" x14ac:dyDescent="0.3">
      <c r="A89">
        <v>88</v>
      </c>
      <c r="B89" s="24">
        <v>45533</v>
      </c>
    </row>
    <row r="90" spans="1:2" x14ac:dyDescent="0.3">
      <c r="A90">
        <v>89</v>
      </c>
      <c r="B90" s="24">
        <v>45532</v>
      </c>
    </row>
    <row r="91" spans="1:2" x14ac:dyDescent="0.3">
      <c r="A91">
        <v>90</v>
      </c>
      <c r="B91" s="24">
        <v>45531</v>
      </c>
    </row>
    <row r="92" spans="1:2" x14ac:dyDescent="0.3">
      <c r="A92">
        <v>91</v>
      </c>
      <c r="B92" s="24">
        <v>45530</v>
      </c>
    </row>
    <row r="93" spans="1:2" x14ac:dyDescent="0.3">
      <c r="A93">
        <v>92</v>
      </c>
      <c r="B93" s="24">
        <v>45527</v>
      </c>
    </row>
    <row r="94" spans="1:2" x14ac:dyDescent="0.3">
      <c r="A94">
        <v>93</v>
      </c>
      <c r="B94" s="24">
        <v>45526</v>
      </c>
    </row>
    <row r="95" spans="1:2" x14ac:dyDescent="0.3">
      <c r="A95">
        <v>94</v>
      </c>
      <c r="B95" s="24">
        <v>45525</v>
      </c>
    </row>
    <row r="96" spans="1:2" x14ac:dyDescent="0.3">
      <c r="A96">
        <v>95</v>
      </c>
      <c r="B96" s="24">
        <v>45524</v>
      </c>
    </row>
    <row r="97" spans="1:2" x14ac:dyDescent="0.3">
      <c r="A97">
        <v>96</v>
      </c>
      <c r="B97" s="24">
        <v>45523</v>
      </c>
    </row>
    <row r="98" spans="1:2" x14ac:dyDescent="0.3">
      <c r="A98">
        <v>97</v>
      </c>
      <c r="B98" s="24">
        <v>45520</v>
      </c>
    </row>
    <row r="99" spans="1:2" x14ac:dyDescent="0.3">
      <c r="A99">
        <v>98</v>
      </c>
      <c r="B99" s="24">
        <v>45518</v>
      </c>
    </row>
    <row r="100" spans="1:2" x14ac:dyDescent="0.3">
      <c r="A100">
        <v>99</v>
      </c>
      <c r="B100" s="24">
        <v>45517</v>
      </c>
    </row>
    <row r="101" spans="1:2" x14ac:dyDescent="0.3">
      <c r="A101">
        <v>100</v>
      </c>
      <c r="B101" s="24">
        <v>45516</v>
      </c>
    </row>
    <row r="102" spans="1:2" x14ac:dyDescent="0.3">
      <c r="A102">
        <v>101</v>
      </c>
      <c r="B102" s="24">
        <v>45513</v>
      </c>
    </row>
    <row r="103" spans="1:2" x14ac:dyDescent="0.3">
      <c r="A103">
        <v>102</v>
      </c>
      <c r="B103" s="24">
        <v>45512</v>
      </c>
    </row>
    <row r="104" spans="1:2" x14ac:dyDescent="0.3">
      <c r="A104">
        <v>103</v>
      </c>
      <c r="B104" s="24">
        <v>45511</v>
      </c>
    </row>
    <row r="105" spans="1:2" x14ac:dyDescent="0.3">
      <c r="A105">
        <v>104</v>
      </c>
      <c r="B105" s="24">
        <v>45510</v>
      </c>
    </row>
    <row r="106" spans="1:2" x14ac:dyDescent="0.3">
      <c r="A106">
        <v>105</v>
      </c>
      <c r="B106" s="24">
        <v>45509</v>
      </c>
    </row>
    <row r="107" spans="1:2" x14ac:dyDescent="0.3">
      <c r="A107">
        <v>106</v>
      </c>
      <c r="B107" s="24">
        <v>45506</v>
      </c>
    </row>
    <row r="108" spans="1:2" x14ac:dyDescent="0.3">
      <c r="A108">
        <v>107</v>
      </c>
      <c r="B108" s="24">
        <v>45505</v>
      </c>
    </row>
    <row r="109" spans="1:2" x14ac:dyDescent="0.3">
      <c r="A109">
        <v>108</v>
      </c>
      <c r="B109" s="24">
        <v>45504</v>
      </c>
    </row>
    <row r="110" spans="1:2" x14ac:dyDescent="0.3">
      <c r="A110">
        <v>109</v>
      </c>
      <c r="B110" s="24">
        <v>45503</v>
      </c>
    </row>
    <row r="111" spans="1:2" x14ac:dyDescent="0.3">
      <c r="A111">
        <v>110</v>
      </c>
      <c r="B111" s="24">
        <v>45502</v>
      </c>
    </row>
    <row r="112" spans="1:2" x14ac:dyDescent="0.3">
      <c r="A112">
        <v>111</v>
      </c>
      <c r="B112" s="24">
        <v>45499</v>
      </c>
    </row>
    <row r="113" spans="1:2" x14ac:dyDescent="0.3">
      <c r="A113">
        <v>112</v>
      </c>
      <c r="B113" s="24">
        <v>45498</v>
      </c>
    </row>
    <row r="114" spans="1:2" x14ac:dyDescent="0.3">
      <c r="A114">
        <v>113</v>
      </c>
      <c r="B114" s="24">
        <v>45497</v>
      </c>
    </row>
    <row r="115" spans="1:2" x14ac:dyDescent="0.3">
      <c r="A115">
        <v>114</v>
      </c>
      <c r="B115" s="24">
        <v>45496</v>
      </c>
    </row>
    <row r="116" spans="1:2" x14ac:dyDescent="0.3">
      <c r="A116">
        <v>115</v>
      </c>
      <c r="B116" s="24">
        <v>45495</v>
      </c>
    </row>
    <row r="117" spans="1:2" x14ac:dyDescent="0.3">
      <c r="A117">
        <v>116</v>
      </c>
      <c r="B117" s="24">
        <v>45492</v>
      </c>
    </row>
    <row r="118" spans="1:2" x14ac:dyDescent="0.3">
      <c r="A118">
        <v>117</v>
      </c>
      <c r="B118" s="24">
        <v>45491</v>
      </c>
    </row>
    <row r="119" spans="1:2" x14ac:dyDescent="0.3">
      <c r="A119">
        <v>118</v>
      </c>
      <c r="B119" s="24">
        <v>45490</v>
      </c>
    </row>
    <row r="120" spans="1:2" x14ac:dyDescent="0.3">
      <c r="A120">
        <v>119</v>
      </c>
      <c r="B120" s="24">
        <v>45489</v>
      </c>
    </row>
    <row r="121" spans="1:2" x14ac:dyDescent="0.3">
      <c r="A121">
        <v>120</v>
      </c>
      <c r="B121" s="24">
        <v>45488</v>
      </c>
    </row>
    <row r="122" spans="1:2" x14ac:dyDescent="0.3">
      <c r="A122">
        <v>121</v>
      </c>
      <c r="B122" s="24">
        <v>45485</v>
      </c>
    </row>
    <row r="123" spans="1:2" x14ac:dyDescent="0.3">
      <c r="A123">
        <v>122</v>
      </c>
      <c r="B123" s="24">
        <v>45484</v>
      </c>
    </row>
    <row r="124" spans="1:2" x14ac:dyDescent="0.3">
      <c r="A124">
        <v>123</v>
      </c>
      <c r="B124" s="24">
        <v>45483</v>
      </c>
    </row>
    <row r="125" spans="1:2" x14ac:dyDescent="0.3">
      <c r="A125">
        <v>124</v>
      </c>
      <c r="B125" s="24">
        <v>45482</v>
      </c>
    </row>
    <row r="126" spans="1:2" x14ac:dyDescent="0.3">
      <c r="A126">
        <v>125</v>
      </c>
      <c r="B126" s="24">
        <v>45481</v>
      </c>
    </row>
    <row r="127" spans="1:2" x14ac:dyDescent="0.3">
      <c r="A127">
        <v>126</v>
      </c>
      <c r="B127" s="24">
        <v>45478</v>
      </c>
    </row>
    <row r="128" spans="1:2" x14ac:dyDescent="0.3">
      <c r="A128">
        <v>127</v>
      </c>
      <c r="B128" s="24">
        <v>45477</v>
      </c>
    </row>
    <row r="129" spans="1:2" x14ac:dyDescent="0.3">
      <c r="A129">
        <v>128</v>
      </c>
      <c r="B129" s="24">
        <v>45476</v>
      </c>
    </row>
    <row r="130" spans="1:2" x14ac:dyDescent="0.3">
      <c r="A130">
        <v>129</v>
      </c>
      <c r="B130" s="24">
        <v>45475</v>
      </c>
    </row>
    <row r="131" spans="1:2" x14ac:dyDescent="0.3">
      <c r="A131">
        <v>130</v>
      </c>
      <c r="B131" s="24">
        <v>45474</v>
      </c>
    </row>
    <row r="132" spans="1:2" x14ac:dyDescent="0.3">
      <c r="A132">
        <v>131</v>
      </c>
      <c r="B132" s="24">
        <v>45471</v>
      </c>
    </row>
    <row r="133" spans="1:2" x14ac:dyDescent="0.3">
      <c r="A133">
        <v>132</v>
      </c>
      <c r="B133" s="24">
        <v>45470</v>
      </c>
    </row>
    <row r="134" spans="1:2" x14ac:dyDescent="0.3">
      <c r="A134">
        <v>133</v>
      </c>
      <c r="B134" s="24">
        <v>45469</v>
      </c>
    </row>
    <row r="135" spans="1:2" x14ac:dyDescent="0.3">
      <c r="A135">
        <v>134</v>
      </c>
      <c r="B135" s="24">
        <v>45468</v>
      </c>
    </row>
    <row r="136" spans="1:2" x14ac:dyDescent="0.3">
      <c r="A136">
        <v>135</v>
      </c>
      <c r="B136" s="24">
        <v>45467</v>
      </c>
    </row>
    <row r="137" spans="1:2" x14ac:dyDescent="0.3">
      <c r="A137">
        <v>136</v>
      </c>
      <c r="B137" s="24">
        <v>45464</v>
      </c>
    </row>
    <row r="138" spans="1:2" x14ac:dyDescent="0.3">
      <c r="A138">
        <v>137</v>
      </c>
      <c r="B138" s="24">
        <v>45463</v>
      </c>
    </row>
    <row r="139" spans="1:2" x14ac:dyDescent="0.3">
      <c r="A139">
        <v>138</v>
      </c>
      <c r="B139" s="24">
        <v>45462</v>
      </c>
    </row>
    <row r="140" spans="1:2" x14ac:dyDescent="0.3">
      <c r="A140">
        <v>139</v>
      </c>
      <c r="B140" s="24">
        <v>45461</v>
      </c>
    </row>
    <row r="141" spans="1:2" x14ac:dyDescent="0.3">
      <c r="A141">
        <v>140</v>
      </c>
      <c r="B141" s="24">
        <v>45460</v>
      </c>
    </row>
    <row r="142" spans="1:2" x14ac:dyDescent="0.3">
      <c r="A142">
        <v>141</v>
      </c>
      <c r="B142" s="24">
        <v>45457</v>
      </c>
    </row>
    <row r="143" spans="1:2" x14ac:dyDescent="0.3">
      <c r="A143">
        <v>142</v>
      </c>
      <c r="B143" s="24">
        <v>45456</v>
      </c>
    </row>
    <row r="144" spans="1:2" x14ac:dyDescent="0.3">
      <c r="A144">
        <v>143</v>
      </c>
      <c r="B144" s="24">
        <v>45455</v>
      </c>
    </row>
    <row r="145" spans="1:2" x14ac:dyDescent="0.3">
      <c r="A145">
        <v>144</v>
      </c>
      <c r="B145" s="24">
        <v>45454</v>
      </c>
    </row>
    <row r="146" spans="1:2" x14ac:dyDescent="0.3">
      <c r="A146">
        <v>145</v>
      </c>
      <c r="B146" s="24">
        <v>45453</v>
      </c>
    </row>
    <row r="147" spans="1:2" x14ac:dyDescent="0.3">
      <c r="A147">
        <v>146</v>
      </c>
      <c r="B147" s="24">
        <v>45450</v>
      </c>
    </row>
    <row r="148" spans="1:2" x14ac:dyDescent="0.3">
      <c r="A148">
        <v>147</v>
      </c>
      <c r="B148" s="24">
        <v>45449</v>
      </c>
    </row>
    <row r="149" spans="1:2" x14ac:dyDescent="0.3">
      <c r="A149">
        <v>148</v>
      </c>
      <c r="B149" s="24">
        <v>45448</v>
      </c>
    </row>
    <row r="150" spans="1:2" x14ac:dyDescent="0.3">
      <c r="A150">
        <v>149</v>
      </c>
      <c r="B150" s="24">
        <v>45447</v>
      </c>
    </row>
    <row r="151" spans="1:2" x14ac:dyDescent="0.3">
      <c r="A151">
        <v>150</v>
      </c>
      <c r="B151" s="24">
        <v>45446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07c7764-9b94-4846-b7db-aec8cc761f2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9366B9B5B1B74489AE0B61C7BA3A3A" ma:contentTypeVersion="18" ma:contentTypeDescription="Crée un document." ma:contentTypeScope="" ma:versionID="403dc450ba1ea9511bc73e7a89f7971a">
  <xsd:schema xmlns:xsd="http://www.w3.org/2001/XMLSchema" xmlns:xs="http://www.w3.org/2001/XMLSchema" xmlns:p="http://schemas.microsoft.com/office/2006/metadata/properties" xmlns:ns3="c07c7764-9b94-4846-b7db-aec8cc761f2c" xmlns:ns4="cd162c3c-180f-4078-8f52-954be920b6e2" targetNamespace="http://schemas.microsoft.com/office/2006/metadata/properties" ma:root="true" ma:fieldsID="14702d76f7e960f007311b49f0aa504d" ns3:_="" ns4:_="">
    <xsd:import namespace="c07c7764-9b94-4846-b7db-aec8cc761f2c"/>
    <xsd:import namespace="cd162c3c-180f-4078-8f52-954be920b6e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c7764-9b94-4846-b7db-aec8cc761f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5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62c3c-180f-4078-8f52-954be920b6e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122D62-A039-4095-A189-0C08BE418ED1}">
  <ds:schemaRefs>
    <ds:schemaRef ds:uri="http://purl.org/dc/elements/1.1/"/>
    <ds:schemaRef ds:uri="http://schemas.microsoft.com/office/2006/metadata/properties"/>
    <ds:schemaRef ds:uri="c07c7764-9b94-4846-b7db-aec8cc761f2c"/>
    <ds:schemaRef ds:uri="cd162c3c-180f-4078-8f52-954be920b6e2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57CA647-429E-475A-AEDA-CE21908991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179D44-0C9F-4450-A0A5-DDC7D035BF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7c7764-9b94-4846-b7db-aec8cc761f2c"/>
    <ds:schemaRef ds:uri="cd162c3c-180f-4078-8f52-954be920b6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32 heures </vt:lpstr>
      <vt:lpstr>Nbre d'ETP à créer</vt:lpstr>
      <vt:lpstr>Calcul par volume horaire</vt:lpstr>
      <vt:lpstr>Calcul par durée journalière</vt:lpstr>
      <vt:lpstr>Calendrier</vt:lpstr>
    </vt:vector>
  </TitlesOfParts>
  <Company>SNCF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8201715H</dc:creator>
  <cp:lastModifiedBy>UGICT-CGT - CHAVROCHE Philippe</cp:lastModifiedBy>
  <cp:lastPrinted>2024-11-25T13:23:25Z</cp:lastPrinted>
  <dcterms:created xsi:type="dcterms:W3CDTF">2024-11-16T00:57:09Z</dcterms:created>
  <dcterms:modified xsi:type="dcterms:W3CDTF">2026-01-22T15:18:53Z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0x010100FE9366B9B5B1B74489AE0B61C7BA3A3A</vt:lpwstr>
  </property>
</Properties>
</file>